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8445" yWindow="3960" windowWidth="11220" windowHeight="3975" tabRatio="743"/>
  </bookViews>
  <sheets>
    <sheet name="Revision History" sheetId="15" r:id="rId1"/>
    <sheet name="SOM" sheetId="43" r:id="rId2"/>
    <sheet name=" Row A" sheetId="42" r:id="rId3"/>
    <sheet name=" Row B" sheetId="41" r:id="rId4"/>
    <sheet name=" Row C" sheetId="40" r:id="rId5"/>
    <sheet name=" Row D" sheetId="39" r:id="rId6"/>
    <sheet name="﻿Gigabit Ethernet (GBE)" sheetId="12" r:id="rId7"/>
    <sheet name="HDA Digital Interface" sheetId="13" r:id="rId8"/>
    <sheet name="﻿Serial ATA SAS (SATA)" sheetId="10" r:id="rId9"/>
    <sheet name="PCI Express Lanes (PCIE)" sheetId="74" r:id="rId10"/>
    <sheet name="DDI" sheetId="61" r:id="rId11"/>
    <sheet name="DDI-TMDS(HDMI DVI)" sheetId="58" r:id="rId12"/>
    <sheet name="DDI-DisplayPort" sheetId="60" r:id="rId13"/>
    <sheet name="﻿USB" sheetId="7" r:id="rId14"/>
    <sheet name=" LVDS Flat Panel (LVDS)" sheetId="6" r:id="rId15"/>
    <sheet name="eDP" sheetId="70" r:id="rId16"/>
    <sheet name=" Analog VGA (VGA)" sheetId="25" r:id="rId17"/>
    <sheet name="LPC and eSPI Interface" sheetId="3" r:id="rId18"/>
    <sheet name="SPI" sheetId="64" r:id="rId19"/>
    <sheet name="SMBus" sheetId="69" r:id="rId20"/>
    <sheet name="CAN" sheetId="76" r:id="rId21"/>
    <sheet name="GPSI" sheetId="63" r:id="rId22"/>
    <sheet name=" Miscellaneous (MICS)" sheetId="22" r:id="rId23"/>
    <sheet name=" Module Type Definition (MTP)" sheetId="19" r:id="rId24"/>
    <sheet name=" General Purpose IO (GPIO)" sheetId="20" r:id="rId25"/>
    <sheet name="Power System Management (PSM)" sheetId="21" r:id="rId26"/>
    <sheet name="Power and GND (PWR)" sheetId="18" r:id="rId27"/>
    <sheet name="Module Overview" sheetId="1" r:id="rId28"/>
    <sheet name="Signal Descriptions" sheetId="14" r:id="rId29"/>
    <sheet name="Loss Budgets" sheetId="67" r:id="rId30"/>
    <sheet name="Mechanical Specifications" sheetId="65" r:id="rId31"/>
    <sheet name="Electrical Specifications" sheetId="66" r:id="rId32"/>
    <sheet name="Environmental Specifications" sheetId="68" r:id="rId33"/>
  </sheets>
  <definedNames>
    <definedName name="_xlnm._FilterDatabase" localSheetId="15" hidden="1">eDP!$A$1:$M$24</definedName>
    <definedName name="SOM_6897" localSheetId="20">'Power and GND (PWR)'!#REF!</definedName>
    <definedName name="SOM_6897">'Power and GND (PWR)'!#REF!</definedName>
    <definedName name="SOM_6898" localSheetId="20">'Power and GND (PWR)'!#REF!</definedName>
    <definedName name="SOM_6898">'Power and GND (PWR)'!#REF!</definedName>
  </definedNames>
  <calcPr calcId="145621"/>
</workbook>
</file>

<file path=xl/calcChain.xml><?xml version="1.0" encoding="utf-8"?>
<calcChain xmlns="http://schemas.openxmlformats.org/spreadsheetml/2006/main">
  <c r="H32" i="7" l="1"/>
  <c r="H31" i="7"/>
  <c r="H30" i="7"/>
  <c r="H29" i="7"/>
  <c r="H24" i="7"/>
  <c r="H23" i="7"/>
  <c r="H22" i="7"/>
  <c r="H21" i="7"/>
  <c r="I16" i="7"/>
  <c r="I15" i="7"/>
  <c r="I14" i="7"/>
  <c r="I13" i="7"/>
  <c r="J36" i="74"/>
  <c r="L5" i="64" l="1"/>
  <c r="H4" i="69"/>
  <c r="H3" i="69"/>
  <c r="K9" i="3" l="1"/>
  <c r="K14" i="3"/>
  <c r="L31" i="58" l="1"/>
  <c r="L32" i="58"/>
  <c r="L33" i="58"/>
  <c r="L30" i="58"/>
  <c r="L34" i="58"/>
  <c r="L3" i="58"/>
  <c r="H11" i="74" l="1"/>
  <c r="H35" i="74"/>
  <c r="H34" i="74"/>
  <c r="H33" i="74"/>
  <c r="H32" i="74"/>
  <c r="H18" i="74"/>
  <c r="H17" i="74"/>
  <c r="H16" i="74"/>
  <c r="H15" i="74"/>
  <c r="L2" i="74"/>
  <c r="H29" i="74"/>
  <c r="H28" i="74"/>
  <c r="H12" i="74"/>
  <c r="N35" i="74"/>
  <c r="N34" i="74"/>
  <c r="N33" i="74"/>
  <c r="N32" i="74"/>
  <c r="N29" i="74"/>
  <c r="N28" i="74"/>
  <c r="N18" i="74"/>
  <c r="N17" i="74"/>
  <c r="N16" i="74"/>
  <c r="N15" i="74"/>
  <c r="N12" i="74"/>
  <c r="N11" i="74"/>
  <c r="N5" i="64"/>
  <c r="I15" i="74" l="1"/>
  <c r="I17" i="74"/>
  <c r="I18" i="74"/>
  <c r="I28" i="74"/>
  <c r="L28" i="74" s="1"/>
  <c r="I11" i="74"/>
  <c r="I12" i="74"/>
  <c r="L12" i="74" s="1"/>
  <c r="I32" i="74"/>
  <c r="L32" i="74" s="1"/>
  <c r="I33" i="74"/>
  <c r="L33" i="74" s="1"/>
  <c r="I34" i="74"/>
  <c r="L34" i="74" s="1"/>
  <c r="I29" i="74"/>
  <c r="L29" i="74" s="1"/>
  <c r="I35" i="74"/>
  <c r="I16" i="74"/>
  <c r="L29" i="58"/>
  <c r="L30" i="74"/>
  <c r="L31" i="74"/>
  <c r="L19" i="74"/>
  <c r="L13" i="74"/>
  <c r="L14" i="74"/>
  <c r="H19" i="74"/>
  <c r="M15" i="7"/>
  <c r="H18" i="7"/>
  <c r="H17" i="7"/>
  <c r="H16" i="7"/>
  <c r="H15" i="7"/>
  <c r="H14" i="7"/>
  <c r="N2" i="7"/>
  <c r="H13" i="7"/>
  <c r="K3" i="13"/>
  <c r="H28" i="58"/>
  <c r="H30" i="58"/>
  <c r="H31" i="58"/>
  <c r="H32" i="58"/>
  <c r="H33" i="58"/>
  <c r="H34" i="58"/>
  <c r="H29" i="58"/>
  <c r="L28" i="58" s="1"/>
  <c r="H4" i="58"/>
  <c r="H5" i="58"/>
  <c r="H6" i="58"/>
  <c r="H7" i="58"/>
  <c r="H8" i="58"/>
  <c r="H9" i="58"/>
  <c r="H10" i="58"/>
  <c r="H11" i="58"/>
  <c r="H12" i="58"/>
  <c r="H13" i="58"/>
  <c r="H14" i="58"/>
  <c r="H15" i="58"/>
  <c r="H16" i="58"/>
  <c r="H17" i="58"/>
  <c r="H18" i="58"/>
  <c r="H19" i="58"/>
  <c r="H20" i="58"/>
  <c r="H21" i="58"/>
  <c r="H22" i="58"/>
  <c r="H23" i="58"/>
  <c r="H24" i="58"/>
  <c r="H25" i="58"/>
  <c r="H26" i="58"/>
  <c r="H3" i="58"/>
  <c r="L2" i="58" s="1"/>
  <c r="N12" i="60"/>
  <c r="N13" i="60"/>
  <c r="N14" i="60"/>
  <c r="N15" i="60"/>
  <c r="N16" i="60"/>
  <c r="N17" i="60"/>
  <c r="N18" i="60"/>
  <c r="N11" i="60"/>
  <c r="N4" i="60"/>
  <c r="N5" i="60"/>
  <c r="N6" i="60"/>
  <c r="N7" i="60"/>
  <c r="N8" i="60"/>
  <c r="N9" i="60"/>
  <c r="N10" i="60"/>
  <c r="N3" i="60"/>
  <c r="H18" i="60"/>
  <c r="H17" i="60"/>
  <c r="H16" i="60"/>
  <c r="H15" i="60"/>
  <c r="H14" i="60"/>
  <c r="H13" i="60"/>
  <c r="H12" i="60"/>
  <c r="H11" i="60"/>
  <c r="N2" i="60" s="1"/>
  <c r="N28" i="60"/>
  <c r="I17" i="7"/>
  <c r="I18" i="7"/>
  <c r="K2" i="70"/>
  <c r="L3" i="74"/>
  <c r="K11" i="70"/>
  <c r="H13" i="70"/>
  <c r="H12" i="70"/>
  <c r="H4" i="70"/>
  <c r="H5" i="70"/>
  <c r="H6" i="70"/>
  <c r="H7" i="70"/>
  <c r="H8" i="70"/>
  <c r="H9" i="70"/>
  <c r="H10" i="70"/>
  <c r="H3" i="70"/>
  <c r="M30" i="74" l="1"/>
  <c r="M13" i="74"/>
  <c r="L17" i="74"/>
  <c r="L18" i="74"/>
  <c r="L16" i="74"/>
  <c r="L35" i="74"/>
  <c r="L15" i="74"/>
  <c r="L11" i="74"/>
  <c r="N15" i="7"/>
  <c r="K13" i="70"/>
  <c r="K12" i="70"/>
  <c r="K4" i="70"/>
  <c r="K5" i="70"/>
  <c r="K6" i="70"/>
  <c r="L5" i="70" s="1"/>
  <c r="K7" i="70"/>
  <c r="K8" i="70"/>
  <c r="L7" i="70" s="1"/>
  <c r="K9" i="70"/>
  <c r="K10" i="70"/>
  <c r="K3" i="70"/>
  <c r="M3" i="70" s="1"/>
  <c r="K3" i="6"/>
  <c r="N34" i="7"/>
  <c r="M34" i="7"/>
  <c r="M33" i="7"/>
  <c r="N33" i="7" s="1"/>
  <c r="M26" i="7"/>
  <c r="N26" i="7" s="1"/>
  <c r="M25" i="7"/>
  <c r="N25" i="7" s="1"/>
  <c r="N34" i="60"/>
  <c r="N33" i="60"/>
  <c r="N26" i="60"/>
  <c r="N25" i="60"/>
  <c r="N24" i="60"/>
  <c r="N23" i="60"/>
  <c r="O23" i="60" s="1"/>
  <c r="N22" i="60"/>
  <c r="N21" i="60"/>
  <c r="N20" i="60"/>
  <c r="N19" i="60"/>
  <c r="O19" i="60" s="1"/>
  <c r="M26" i="60"/>
  <c r="M25" i="60"/>
  <c r="M24" i="60"/>
  <c r="M23" i="60"/>
  <c r="M22" i="60"/>
  <c r="M21" i="60"/>
  <c r="M20" i="60"/>
  <c r="M19" i="60"/>
  <c r="M33" i="58"/>
  <c r="L26" i="58"/>
  <c r="L25" i="58"/>
  <c r="M25" i="58" s="1"/>
  <c r="L24" i="58"/>
  <c r="L23" i="58"/>
  <c r="M23" i="58" s="1"/>
  <c r="L22" i="58"/>
  <c r="L21" i="58"/>
  <c r="L20" i="58"/>
  <c r="L19" i="58"/>
  <c r="M19" i="58" s="1"/>
  <c r="L86" i="74"/>
  <c r="L85" i="74"/>
  <c r="L84" i="74"/>
  <c r="L83" i="74"/>
  <c r="L82" i="74"/>
  <c r="L81" i="74"/>
  <c r="L80" i="74"/>
  <c r="L79" i="74"/>
  <c r="L78" i="74"/>
  <c r="L77" i="74"/>
  <c r="L76" i="74"/>
  <c r="L75" i="74"/>
  <c r="L74" i="74"/>
  <c r="L73" i="74"/>
  <c r="L72" i="74"/>
  <c r="L71" i="74"/>
  <c r="L40" i="74"/>
  <c r="L41" i="74"/>
  <c r="L42" i="74"/>
  <c r="L43" i="74"/>
  <c r="L44" i="74"/>
  <c r="L45" i="74"/>
  <c r="L46" i="74"/>
  <c r="L47" i="74"/>
  <c r="L48" i="74"/>
  <c r="L49" i="74"/>
  <c r="L50" i="74"/>
  <c r="L51" i="74"/>
  <c r="L52" i="74"/>
  <c r="L53" i="74"/>
  <c r="L39" i="74"/>
  <c r="L38" i="74"/>
  <c r="K9" i="13"/>
  <c r="K10" i="13"/>
  <c r="K4" i="13"/>
  <c r="M31" i="58"/>
  <c r="L18" i="58"/>
  <c r="L17" i="58"/>
  <c r="L16" i="58"/>
  <c r="L15" i="58"/>
  <c r="L14" i="58"/>
  <c r="L13" i="58"/>
  <c r="L12" i="58"/>
  <c r="L11" i="58"/>
  <c r="L10" i="58"/>
  <c r="L9" i="58"/>
  <c r="L8" i="58"/>
  <c r="L7" i="58"/>
  <c r="L6" i="58"/>
  <c r="L5" i="58"/>
  <c r="L4" i="58"/>
  <c r="M21" i="7"/>
  <c r="N21" i="7" s="1"/>
  <c r="M3" i="7"/>
  <c r="N3" i="7" s="1"/>
  <c r="M4" i="7"/>
  <c r="N4" i="7" s="1"/>
  <c r="O3" i="7" s="1"/>
  <c r="N32" i="60"/>
  <c r="N31" i="60"/>
  <c r="N30" i="60"/>
  <c r="N29" i="60"/>
  <c r="M3" i="60"/>
  <c r="P11" i="60"/>
  <c r="F7" i="18"/>
  <c r="L11" i="64"/>
  <c r="N6" i="64"/>
  <c r="N4" i="64"/>
  <c r="N3" i="64"/>
  <c r="O5" i="64" s="1"/>
  <c r="K8" i="3"/>
  <c r="K7" i="3"/>
  <c r="K6" i="3"/>
  <c r="K5" i="3"/>
  <c r="K3" i="3"/>
  <c r="M11" i="25"/>
  <c r="M10" i="25"/>
  <c r="M8" i="25"/>
  <c r="M7" i="25"/>
  <c r="N7" i="25"/>
  <c r="M5" i="25"/>
  <c r="M4" i="25"/>
  <c r="M3" i="25"/>
  <c r="K22" i="6"/>
  <c r="K21" i="6"/>
  <c r="K20" i="6"/>
  <c r="K19" i="6"/>
  <c r="K18" i="6"/>
  <c r="K17" i="6"/>
  <c r="K16" i="6"/>
  <c r="K15" i="6"/>
  <c r="K14" i="6"/>
  <c r="L13" i="6" s="1"/>
  <c r="K13" i="6"/>
  <c r="K12" i="6"/>
  <c r="L11" i="6" s="1"/>
  <c r="K11" i="6"/>
  <c r="K10" i="6"/>
  <c r="K9" i="6"/>
  <c r="L9" i="6"/>
  <c r="K8" i="6"/>
  <c r="K7" i="6"/>
  <c r="L7" i="6" s="1"/>
  <c r="K6" i="6"/>
  <c r="K5" i="6"/>
  <c r="L5" i="6" s="1"/>
  <c r="K4" i="6"/>
  <c r="M18" i="7"/>
  <c r="N18" i="7"/>
  <c r="N17" i="7"/>
  <c r="M17" i="7"/>
  <c r="M16" i="7"/>
  <c r="N16" i="7" s="1"/>
  <c r="M14" i="7"/>
  <c r="N14" i="7" s="1"/>
  <c r="M13" i="7"/>
  <c r="N13" i="7" s="1"/>
  <c r="M12" i="7"/>
  <c r="N12" i="7" s="1"/>
  <c r="M11" i="7"/>
  <c r="N11" i="7" s="1"/>
  <c r="M10" i="7"/>
  <c r="N10" i="7"/>
  <c r="N9" i="7"/>
  <c r="M9" i="7"/>
  <c r="M8" i="7"/>
  <c r="N8" i="7" s="1"/>
  <c r="M7" i="7"/>
  <c r="N7" i="7" s="1"/>
  <c r="M6" i="7"/>
  <c r="N6" i="7"/>
  <c r="N5" i="7"/>
  <c r="M5" i="7"/>
  <c r="H42" i="60"/>
  <c r="H113" i="74"/>
  <c r="H45" i="60"/>
  <c r="H43" i="58"/>
  <c r="L106" i="74"/>
  <c r="L105" i="74"/>
  <c r="L27" i="74"/>
  <c r="L26" i="74"/>
  <c r="M26" i="74" s="1"/>
  <c r="L25" i="74"/>
  <c r="L24" i="74"/>
  <c r="L23" i="74"/>
  <c r="L22" i="74"/>
  <c r="L21" i="74"/>
  <c r="L20" i="74"/>
  <c r="J19" i="74"/>
  <c r="L10" i="74"/>
  <c r="L9" i="74"/>
  <c r="L8" i="74"/>
  <c r="L7" i="74"/>
  <c r="L6" i="74"/>
  <c r="L5" i="74"/>
  <c r="L4" i="74"/>
  <c r="M3" i="74" s="1"/>
  <c r="J2" i="74"/>
  <c r="J1" i="74"/>
  <c r="K10" i="10"/>
  <c r="K9" i="10"/>
  <c r="K8" i="10"/>
  <c r="K7" i="10"/>
  <c r="L7" i="10" s="1"/>
  <c r="K6" i="10"/>
  <c r="K5" i="10"/>
  <c r="K4" i="10"/>
  <c r="K3" i="10"/>
  <c r="K8" i="13"/>
  <c r="K6" i="13"/>
  <c r="L5" i="13" s="1"/>
  <c r="K5" i="13"/>
  <c r="K10" i="12"/>
  <c r="L9" i="12"/>
  <c r="K9" i="12"/>
  <c r="K8" i="12"/>
  <c r="K7" i="12"/>
  <c r="L7" i="12"/>
  <c r="K6" i="12"/>
  <c r="K5" i="12"/>
  <c r="L5" i="12"/>
  <c r="K4" i="12"/>
  <c r="L3" i="12"/>
  <c r="K3" i="12"/>
  <c r="J4" i="69"/>
  <c r="J3" i="69"/>
  <c r="M32" i="7"/>
  <c r="N32" i="7" s="1"/>
  <c r="M31" i="7"/>
  <c r="N31" i="7" s="1"/>
  <c r="M30" i="7"/>
  <c r="N30" i="7" s="1"/>
  <c r="M29" i="7"/>
  <c r="N29" i="7" s="1"/>
  <c r="M24" i="7"/>
  <c r="N24" i="7"/>
  <c r="M23" i="7"/>
  <c r="N23" i="7" s="1"/>
  <c r="M22" i="7"/>
  <c r="N22" i="7"/>
  <c r="O17" i="60"/>
  <c r="M18" i="60"/>
  <c r="M17" i="60"/>
  <c r="M16" i="60"/>
  <c r="M15" i="60"/>
  <c r="O13" i="60"/>
  <c r="M14" i="60"/>
  <c r="M13" i="60"/>
  <c r="M12" i="60"/>
  <c r="M11" i="60"/>
  <c r="O9" i="60"/>
  <c r="M10" i="60"/>
  <c r="M9" i="60"/>
  <c r="O7" i="60"/>
  <c r="M8" i="60"/>
  <c r="M7" i="60"/>
  <c r="M6" i="60"/>
  <c r="O5" i="60"/>
  <c r="M5" i="60"/>
  <c r="M4" i="60"/>
  <c r="B22" i="12"/>
  <c r="O15" i="60"/>
  <c r="M24" i="74"/>
  <c r="O3" i="60"/>
  <c r="O11" i="60"/>
  <c r="P3" i="60"/>
  <c r="M3" i="12"/>
  <c r="O29" i="7" l="1"/>
  <c r="O23" i="7"/>
  <c r="O31" i="7"/>
  <c r="L15" i="6"/>
  <c r="O7" i="7"/>
  <c r="O5" i="7"/>
  <c r="M7" i="58"/>
  <c r="O31" i="60"/>
  <c r="O29" i="60"/>
  <c r="O33" i="60"/>
  <c r="O21" i="60"/>
  <c r="O25" i="60"/>
  <c r="P19" i="60"/>
  <c r="M52" i="74"/>
  <c r="M48" i="74"/>
  <c r="L19" i="6"/>
  <c r="L9" i="70"/>
  <c r="O4" i="64"/>
  <c r="O6" i="64"/>
  <c r="O21" i="7"/>
  <c r="O9" i="7"/>
  <c r="O11" i="7"/>
  <c r="L8" i="3"/>
  <c r="L7" i="3"/>
  <c r="L6" i="3"/>
  <c r="L5" i="3"/>
  <c r="N10" i="25"/>
  <c r="M8" i="13"/>
  <c r="L9" i="10"/>
  <c r="L3" i="10"/>
  <c r="L5" i="10"/>
  <c r="M9" i="58"/>
  <c r="M11" i="58"/>
  <c r="M3" i="58"/>
  <c r="M29" i="58"/>
  <c r="M5" i="58"/>
  <c r="M13" i="58"/>
  <c r="M17" i="58"/>
  <c r="N11" i="58"/>
  <c r="M21" i="58"/>
  <c r="N3" i="58"/>
  <c r="M15" i="58"/>
  <c r="N19" i="58"/>
  <c r="M32" i="74"/>
  <c r="M15" i="74"/>
  <c r="M34" i="74"/>
  <c r="M17" i="74"/>
  <c r="M28" i="74"/>
  <c r="M20" i="74"/>
  <c r="M46" i="74"/>
  <c r="M42" i="74"/>
  <c r="M71" i="74"/>
  <c r="M83" i="74"/>
  <c r="M50" i="74"/>
  <c r="M79" i="74"/>
  <c r="M11" i="74"/>
  <c r="M75" i="74"/>
  <c r="M73" i="74"/>
  <c r="M85" i="74"/>
  <c r="M7" i="74"/>
  <c r="M5" i="74"/>
  <c r="M9" i="74"/>
  <c r="M22" i="74"/>
  <c r="M38" i="74"/>
  <c r="M44" i="74"/>
  <c r="M40" i="74"/>
  <c r="M77" i="74"/>
  <c r="M81" i="74"/>
  <c r="M105" i="74"/>
  <c r="O25" i="7"/>
  <c r="O33" i="7"/>
  <c r="O13" i="7"/>
  <c r="O17" i="7"/>
  <c r="O15" i="7"/>
  <c r="K3" i="69"/>
  <c r="N3" i="25"/>
  <c r="L12" i="70"/>
  <c r="L3" i="70"/>
  <c r="L21" i="6"/>
  <c r="L17" i="6"/>
  <c r="M13" i="6"/>
  <c r="M3" i="6"/>
  <c r="L3" i="6"/>
</calcChain>
</file>

<file path=xl/comments1.xml><?xml version="1.0" encoding="utf-8"?>
<comments xmlns="http://schemas.openxmlformats.org/spreadsheetml/2006/main">
  <authors>
    <author>Sunny Yang</author>
  </authors>
  <commentList>
    <comment ref="H18" authorId="0">
      <text>
        <r>
          <rPr>
            <sz val="10"/>
            <color indexed="81"/>
            <rFont val="Arial"/>
            <family val="2"/>
          </rPr>
          <t xml:space="preserve">0.1uF to center taps
</t>
        </r>
      </text>
    </comment>
  </commentList>
</comments>
</file>

<file path=xl/comments2.xml><?xml version="1.0" encoding="utf-8"?>
<comments xmlns="http://schemas.openxmlformats.org/spreadsheetml/2006/main">
  <authors>
    <author>sunny.yang</author>
  </authors>
  <commentList>
    <comment ref="F3" authorId="0">
      <text>
        <r>
          <rPr>
            <b/>
            <sz val="10"/>
            <color indexed="81"/>
            <rFont val="Arial"/>
            <family val="2"/>
          </rPr>
          <t>Step 2 - Use Trace Width / Copper Area Calculator below and your PCB's conditions with this power consumption value to get Trace Width and Copper Area .</t>
        </r>
      </text>
    </comment>
    <comment ref="F4" authorId="0">
      <text>
        <r>
          <rPr>
            <b/>
            <sz val="10"/>
            <color indexed="81"/>
            <rFont val="Arial"/>
            <family val="2"/>
          </rPr>
          <t>Step 2 - Use Trace Width / Copper Area Calculator below and your PCB's conditions with this power consumption value to get Trace Width and Copper Area .</t>
        </r>
      </text>
    </comment>
    <comment ref="F7" authorId="0">
      <text>
        <r>
          <rPr>
            <b/>
            <sz val="10"/>
            <color indexed="81"/>
            <rFont val="Arial"/>
            <family val="2"/>
          </rPr>
          <t>Step 4 - Use Trace Width / Copper Area Calculator below and your PCB's conditions with this power consumption value to get Trace Width and Copper Area .</t>
        </r>
      </text>
    </comment>
  </commentList>
</comments>
</file>

<file path=xl/sharedStrings.xml><?xml version="1.0" encoding="utf-8"?>
<sst xmlns="http://schemas.openxmlformats.org/spreadsheetml/2006/main" count="8890" uniqueCount="3060">
  <si>
    <t>COME to AC Coupling
Length[mils]</t>
    <phoneticPr fontId="3" type="noConversion"/>
  </si>
  <si>
    <t>AC Coupling to ESD
Length[mils]</t>
    <phoneticPr fontId="3" type="noConversion"/>
  </si>
  <si>
    <t>ESD to DisplayPort Conn.
Length[mils]</t>
    <phoneticPr fontId="3" type="noConversion"/>
  </si>
  <si>
    <t>Series resistor to SPI Device
Length[mils]</t>
    <phoneticPr fontId="3" type="noConversion"/>
  </si>
  <si>
    <t xml:space="preserve"> TMDS_DATA0+</t>
    <phoneticPr fontId="3" type="noConversion"/>
  </si>
  <si>
    <t xml:space="preserve"> TMDS_DATA0- </t>
    <phoneticPr fontId="3" type="noConversion"/>
  </si>
  <si>
    <t xml:space="preserve"> TMDS_DATA5+</t>
    <phoneticPr fontId="3" type="noConversion"/>
  </si>
  <si>
    <t xml:space="preserve"> TMDS_DATA5-</t>
    <phoneticPr fontId="3" type="noConversion"/>
  </si>
  <si>
    <t xml:space="preserve"> TMDS_DATA4+</t>
    <phoneticPr fontId="3" type="noConversion"/>
  </si>
  <si>
    <t xml:space="preserve"> TMDS_DATA4-</t>
    <phoneticPr fontId="3" type="noConversion"/>
  </si>
  <si>
    <t xml:space="preserve"> TMDS_DATA3+</t>
    <phoneticPr fontId="3" type="noConversion"/>
  </si>
  <si>
    <t xml:space="preserve"> TMDS_DATA3-</t>
    <phoneticPr fontId="3" type="noConversion"/>
  </si>
  <si>
    <t>ASAP</t>
    <phoneticPr fontId="3" type="noConversion"/>
  </si>
  <si>
    <t>A</t>
    <phoneticPr fontId="3" type="noConversion"/>
  </si>
  <si>
    <t>Unit</t>
    <phoneticPr fontId="3" type="noConversion"/>
  </si>
  <si>
    <t>10/20</t>
    <phoneticPr fontId="3" type="noConversion"/>
  </si>
  <si>
    <t>Value</t>
    <phoneticPr fontId="3" type="noConversion"/>
  </si>
  <si>
    <r>
      <t>m</t>
    </r>
    <r>
      <rPr>
        <sz val="10"/>
        <rFont val="Arial"/>
        <family val="2"/>
      </rPr>
      <t>ils</t>
    </r>
    <phoneticPr fontId="3" type="noConversion"/>
  </si>
  <si>
    <t>Inter-pair Length Matching[mils]</t>
    <phoneticPr fontId="3" type="noConversion"/>
  </si>
  <si>
    <t>L &lt; 13000</t>
    <phoneticPr fontId="3" type="noConversion"/>
  </si>
  <si>
    <t>NA</t>
  </si>
  <si>
    <t xml:space="preserve"> RSVD</t>
  </si>
  <si>
    <t>N/C</t>
    <phoneticPr fontId="3" type="noConversion"/>
  </si>
  <si>
    <t>Intra-pair Length Matching[mils]</t>
    <phoneticPr fontId="3" type="noConversion"/>
  </si>
  <si>
    <t>L &lt; 5</t>
    <phoneticPr fontId="3" type="noConversion"/>
  </si>
  <si>
    <t>N/A</t>
    <phoneticPr fontId="3" type="noConversion"/>
  </si>
  <si>
    <t xml:space="preserve"> TMDS_DATA2+</t>
    <phoneticPr fontId="3" type="noConversion"/>
  </si>
  <si>
    <t xml:space="preserve"> TMDS_DATA2-</t>
    <phoneticPr fontId="3" type="noConversion"/>
  </si>
  <si>
    <t xml:space="preserve"> TMDS_DATA1+</t>
    <phoneticPr fontId="3" type="noConversion"/>
  </si>
  <si>
    <t xml:space="preserve"> TMDS_DATA1-</t>
    <phoneticPr fontId="3" type="noConversion"/>
  </si>
  <si>
    <t>B88</t>
    <phoneticPr fontId="3" type="noConversion"/>
  </si>
  <si>
    <t xml:space="preserve"> BIOS_DIS1#</t>
  </si>
  <si>
    <t xml:space="preserve"> I
 CMOS  </t>
    <phoneticPr fontId="3" type="noConversion"/>
  </si>
  <si>
    <t xml:space="preserve"> 3.3V / 3.3V  </t>
  </si>
  <si>
    <t xml:space="preserve"> Selection straps to determine the BIOS boot device</t>
    <phoneticPr fontId="3" type="noConversion"/>
  </si>
  <si>
    <t>B101</t>
    <phoneticPr fontId="3" type="noConversion"/>
  </si>
  <si>
    <t xml:space="preserve"> FAN_PWMOUT*</t>
    <phoneticPr fontId="3" type="noConversion"/>
  </si>
  <si>
    <t xml:space="preserve"> O OD
 CMOS  </t>
    <phoneticPr fontId="3" type="noConversion"/>
  </si>
  <si>
    <t xml:space="preserve"> 3.3V / 12V     </t>
    <phoneticPr fontId="3" type="noConversion"/>
  </si>
  <si>
    <t xml:space="preserve"> Fan speed control. Uses the Pulse Width Modulation (PWM) technique to control the fan’s RPM.  </t>
    <phoneticPr fontId="3" type="noConversion"/>
  </si>
  <si>
    <t>B102</t>
  </si>
  <si>
    <t xml:space="preserve"> FAN_TACHIN*</t>
    <phoneticPr fontId="3" type="noConversion"/>
  </si>
  <si>
    <t xml:space="preserve"> I OD
 CMOS  </t>
    <phoneticPr fontId="3" type="noConversion"/>
  </si>
  <si>
    <t xml:space="preserve"> I OD
 CMOS  </t>
    <phoneticPr fontId="3" type="noConversion"/>
  </si>
  <si>
    <t xml:space="preserve"> Fan tachometer input for a fan with a two pulse output.   </t>
    <phoneticPr fontId="3" type="noConversion"/>
  </si>
  <si>
    <t>A96</t>
    <phoneticPr fontId="3" type="noConversion"/>
  </si>
  <si>
    <t xml:space="preserve"> TPM_PP*</t>
    <phoneticPr fontId="3" type="noConversion"/>
  </si>
  <si>
    <t xml:space="preserve"> Trusted Platform Module (TPM) Physical Presence pin. Active high. TPM chip has an internal pull down. This signal is used to indicate Physical Presence to the TPM.  </t>
    <phoneticPr fontId="3" type="noConversion"/>
  </si>
  <si>
    <t>A97</t>
    <phoneticPr fontId="3" type="noConversion"/>
  </si>
  <si>
    <t xml:space="preserve">  TYPE10#</t>
    <phoneticPr fontId="3" type="noConversion"/>
  </si>
  <si>
    <t xml:space="preserve"> PDS  </t>
  </si>
  <si>
    <t>A103</t>
    <phoneticPr fontId="3" type="noConversion"/>
  </si>
  <si>
    <t xml:space="preserve"> LID#*</t>
    <phoneticPr fontId="3" type="noConversion"/>
  </si>
  <si>
    <t xml:space="preserve"> 3.3V Suspend / 12V  </t>
    <phoneticPr fontId="3" type="noConversion"/>
  </si>
  <si>
    <t xml:space="preserve"> LID button.
 Low active signal used by the ACPI operating system for a LID switch.    </t>
    <phoneticPr fontId="3" type="noConversion"/>
  </si>
  <si>
    <t>B103</t>
    <phoneticPr fontId="3" type="noConversion"/>
  </si>
  <si>
    <t xml:space="preserve"> SLEEP#*</t>
    <phoneticPr fontId="3" type="noConversion"/>
  </si>
  <si>
    <t xml:space="preserve"> I OD  
 CMOS  </t>
    <phoneticPr fontId="3" type="noConversion"/>
  </si>
  <si>
    <t xml:space="preserve"> Sleep button.
 Low active signal used by the ACPI operating system to bring the system to sleep state or to wake it up again.      </t>
    <phoneticPr fontId="3" type="noConversion"/>
  </si>
  <si>
    <t>Pin No.</t>
    <phoneticPr fontId="17" type="noConversion"/>
  </si>
  <si>
    <t>GPSI</t>
    <phoneticPr fontId="3" type="noConversion"/>
  </si>
  <si>
    <t xml:space="preserve"> Pin Type </t>
    <phoneticPr fontId="3" type="noConversion"/>
  </si>
  <si>
    <t>A98</t>
    <phoneticPr fontId="3" type="noConversion"/>
  </si>
  <si>
    <t xml:space="preserve"> SER0_TX</t>
    <phoneticPr fontId="3" type="noConversion"/>
  </si>
  <si>
    <t xml:space="preserve"> O
 CMOS  </t>
    <phoneticPr fontId="3" type="noConversion"/>
  </si>
  <si>
    <t xml:space="preserve"> 5V / 12V</t>
    <phoneticPr fontId="3" type="noConversion"/>
  </si>
  <si>
    <t xml:space="preserve"> General purpose serial port transmitter      </t>
    <phoneticPr fontId="3" type="noConversion"/>
  </si>
  <si>
    <t>A101</t>
    <phoneticPr fontId="3" type="noConversion"/>
  </si>
  <si>
    <t xml:space="preserve"> SER1_TX</t>
    <phoneticPr fontId="3" type="noConversion"/>
  </si>
  <si>
    <t>A99</t>
    <phoneticPr fontId="3" type="noConversion"/>
  </si>
  <si>
    <t xml:space="preserve"> SER0_RX</t>
    <phoneticPr fontId="3" type="noConversion"/>
  </si>
  <si>
    <t xml:space="preserve"> I
 CMOS  </t>
    <phoneticPr fontId="3" type="noConversion"/>
  </si>
  <si>
    <t xml:space="preserve"> General purpose serial port receiver      </t>
    <phoneticPr fontId="3" type="noConversion"/>
  </si>
  <si>
    <t>A102</t>
    <phoneticPr fontId="3" type="noConversion"/>
  </si>
  <si>
    <t xml:space="preserve"> SER1_RX</t>
    <phoneticPr fontId="3" type="noConversion"/>
  </si>
  <si>
    <t xml:space="preserve"> Pin Type </t>
    <phoneticPr fontId="3" type="noConversion"/>
  </si>
  <si>
    <t xml:space="preserve"> 3.3V Suspend / 3.3V   </t>
    <phoneticPr fontId="3" type="noConversion"/>
  </si>
  <si>
    <r>
      <t xml:space="preserve"> Chip select for Carrier Board SPI - </t>
    </r>
    <r>
      <rPr>
        <b/>
        <i/>
        <sz val="10"/>
        <color indexed="17"/>
        <rFont val="Arial"/>
        <family val="2"/>
      </rPr>
      <t>may</t>
    </r>
    <r>
      <rPr>
        <sz val="10"/>
        <color indexed="17"/>
        <rFont val="Arial"/>
        <family val="2"/>
      </rPr>
      <t xml:space="preserve"> be sourced from chipset SPI0 or SPI1</t>
    </r>
    <phoneticPr fontId="3" type="noConversion"/>
  </si>
  <si>
    <t>A92</t>
    <phoneticPr fontId="3" type="noConversion"/>
  </si>
  <si>
    <t xml:space="preserve"> Data in to Module from Carrier SPI</t>
    <phoneticPr fontId="3" type="noConversion"/>
  </si>
  <si>
    <t>A95</t>
    <phoneticPr fontId="3" type="noConversion"/>
  </si>
  <si>
    <t xml:space="preserve"> Data out from Module to Carrier SPI</t>
    <phoneticPr fontId="3" type="noConversion"/>
  </si>
  <si>
    <t>A94</t>
    <phoneticPr fontId="3" type="noConversion"/>
  </si>
  <si>
    <t xml:space="preserve"> Clock from Module to Carrier SPI</t>
    <phoneticPr fontId="3" type="noConversion"/>
  </si>
  <si>
    <t>A91</t>
    <phoneticPr fontId="3" type="noConversion"/>
  </si>
  <si>
    <t xml:space="preserve"> O</t>
    <phoneticPr fontId="3" type="noConversion"/>
  </si>
  <si>
    <r>
      <t xml:space="preserve"> Power supply for Carrier Board SPI – sourced from Module – nominally 3.3V. The Module </t>
    </r>
    <r>
      <rPr>
        <b/>
        <sz val="10"/>
        <color indexed="17"/>
        <rFont val="Arial"/>
        <family val="2"/>
      </rPr>
      <t>shall</t>
    </r>
    <r>
      <rPr>
        <sz val="10"/>
        <color indexed="17"/>
        <rFont val="Arial"/>
        <family val="2"/>
      </rPr>
      <t xml:space="preserve"> provide a minimum of 100mA on SPI_POWER.
 Carriers </t>
    </r>
    <r>
      <rPr>
        <b/>
        <sz val="10"/>
        <color indexed="17"/>
        <rFont val="Arial"/>
        <family val="2"/>
      </rPr>
      <t>shall</t>
    </r>
    <r>
      <rPr>
        <sz val="10"/>
        <color indexed="17"/>
        <rFont val="Arial"/>
        <family val="2"/>
      </rPr>
      <t xml:space="preserve"> use less than 100mA of SPI_POWER. SPI_POWER</t>
    </r>
    <r>
      <rPr>
        <b/>
        <sz val="10"/>
        <color indexed="17"/>
        <rFont val="Arial"/>
        <family val="2"/>
      </rPr>
      <t xml:space="preserve"> shall </t>
    </r>
    <r>
      <rPr>
        <sz val="10"/>
        <color indexed="17"/>
        <rFont val="Arial"/>
        <family val="2"/>
      </rPr>
      <t>only be used to power SPI devices on the Carrier</t>
    </r>
    <phoneticPr fontId="3" type="noConversion"/>
  </si>
  <si>
    <t xml:space="preserve"> VCC_5V_SBY  </t>
    <phoneticPr fontId="3" type="noConversion"/>
  </si>
  <si>
    <t>SDIN Series Termination to Codec Length[mils]</t>
    <phoneticPr fontId="3" type="noConversion"/>
  </si>
  <si>
    <r>
      <t>G</t>
    </r>
    <r>
      <rPr>
        <sz val="10"/>
        <rFont val="Arial"/>
        <family val="2"/>
      </rPr>
      <t>ND</t>
    </r>
    <phoneticPr fontId="3" type="noConversion"/>
  </si>
  <si>
    <t xml:space="preserve"> USB1-</t>
  </si>
  <si>
    <t xml:space="preserve"> USB2-</t>
  </si>
  <si>
    <t xml:space="preserve"> USB3-</t>
  </si>
  <si>
    <t xml:space="preserve"> USB4-</t>
  </si>
  <si>
    <t xml:space="preserve"> USB5-</t>
  </si>
  <si>
    <t xml:space="preserve"> USB6-</t>
  </si>
  <si>
    <t xml:space="preserve"> USB7-</t>
  </si>
  <si>
    <t>A46</t>
    <phoneticPr fontId="3" type="noConversion"/>
  </si>
  <si>
    <t>B46</t>
    <phoneticPr fontId="3" type="noConversion"/>
  </si>
  <si>
    <t>A40</t>
    <phoneticPr fontId="3" type="noConversion"/>
  </si>
  <si>
    <t>A39</t>
    <phoneticPr fontId="3" type="noConversion"/>
  </si>
  <si>
    <t>B40</t>
    <phoneticPr fontId="3" type="noConversion"/>
  </si>
  <si>
    <t>B39</t>
    <phoneticPr fontId="3" type="noConversion"/>
  </si>
  <si>
    <t>A37</t>
    <phoneticPr fontId="3" type="noConversion"/>
  </si>
  <si>
    <t>A36</t>
    <phoneticPr fontId="3" type="noConversion"/>
  </si>
  <si>
    <t>B37</t>
    <phoneticPr fontId="3" type="noConversion"/>
  </si>
  <si>
    <t>B36</t>
    <phoneticPr fontId="3" type="noConversion"/>
  </si>
  <si>
    <t>B44</t>
    <phoneticPr fontId="3" type="noConversion"/>
  </si>
  <si>
    <t>A44</t>
    <phoneticPr fontId="3" type="noConversion"/>
  </si>
  <si>
    <t>B38</t>
    <phoneticPr fontId="3" type="noConversion"/>
  </si>
  <si>
    <t>A38</t>
    <phoneticPr fontId="3" type="noConversion"/>
  </si>
  <si>
    <t xml:space="preserve"> LVDS_A_CK-  </t>
    <phoneticPr fontId="3" type="noConversion"/>
  </si>
  <si>
    <t xml:space="preserve"> LVDS_B_CK- </t>
    <phoneticPr fontId="3" type="noConversion"/>
  </si>
  <si>
    <r>
      <t>A</t>
    </r>
    <r>
      <rPr>
        <sz val="10"/>
        <rFont val="Arial"/>
        <family val="2"/>
      </rPr>
      <t>71</t>
    </r>
    <phoneticPr fontId="3" type="noConversion"/>
  </si>
  <si>
    <r>
      <t>A</t>
    </r>
    <r>
      <rPr>
        <sz val="10"/>
        <rFont val="Arial"/>
        <family val="2"/>
      </rPr>
      <t>72</t>
    </r>
    <r>
      <rPr>
        <sz val="10"/>
        <rFont val="Arial"/>
        <family val="2"/>
      </rPr>
      <t/>
    </r>
  </si>
  <si>
    <r>
      <t>A</t>
    </r>
    <r>
      <rPr>
        <sz val="10"/>
        <rFont val="Arial"/>
        <family val="2"/>
      </rPr>
      <t>73</t>
    </r>
    <r>
      <rPr>
        <sz val="10"/>
        <rFont val="Arial"/>
        <family val="2"/>
      </rPr>
      <t/>
    </r>
  </si>
  <si>
    <r>
      <t>A</t>
    </r>
    <r>
      <rPr>
        <sz val="10"/>
        <rFont val="Arial"/>
        <family val="2"/>
      </rPr>
      <t>74</t>
    </r>
    <r>
      <rPr>
        <sz val="10"/>
        <rFont val="Arial"/>
        <family val="2"/>
      </rPr>
      <t/>
    </r>
  </si>
  <si>
    <r>
      <t>A</t>
    </r>
    <r>
      <rPr>
        <sz val="10"/>
        <rFont val="Arial"/>
        <family val="2"/>
      </rPr>
      <t>75</t>
    </r>
    <r>
      <rPr>
        <sz val="10"/>
        <rFont val="Arial"/>
        <family val="2"/>
      </rPr>
      <t/>
    </r>
  </si>
  <si>
    <r>
      <t>A</t>
    </r>
    <r>
      <rPr>
        <sz val="10"/>
        <rFont val="Arial"/>
        <family val="2"/>
      </rPr>
      <t>76</t>
    </r>
    <r>
      <rPr>
        <sz val="10"/>
        <rFont val="Arial"/>
        <family val="2"/>
      </rPr>
      <t/>
    </r>
  </si>
  <si>
    <t>A78</t>
    <phoneticPr fontId="3" type="noConversion"/>
  </si>
  <si>
    <t>A79</t>
    <phoneticPr fontId="3" type="noConversion"/>
  </si>
  <si>
    <t>A81</t>
    <phoneticPr fontId="3" type="noConversion"/>
  </si>
  <si>
    <t>A82</t>
    <phoneticPr fontId="3" type="noConversion"/>
  </si>
  <si>
    <t xml:space="preserve"> PCI_IRQD#  </t>
  </si>
  <si>
    <t xml:space="preserve"> B48  </t>
  </si>
  <si>
    <t xml:space="preserve"> C48  </t>
  </si>
  <si>
    <t xml:space="preserve"> PCI_CLKRUN#  </t>
  </si>
  <si>
    <t xml:space="preserve"> B49  </t>
  </si>
  <si>
    <t xml:space="preserve"> SYS_RESET#  </t>
  </si>
  <si>
    <t xml:space="preserve"> C49  </t>
  </si>
  <si>
    <t xml:space="preserve"> PWR_OK  </t>
  </si>
  <si>
    <t xml:space="preserve"> C24  </t>
  </si>
  <si>
    <t xml:space="preserve"> D24  </t>
  </si>
  <si>
    <t xml:space="preserve"> PCI_AD5  </t>
  </si>
  <si>
    <t xml:space="preserve"> A25  </t>
  </si>
  <si>
    <t xml:space="preserve"> SATA2_RX+  </t>
  </si>
  <si>
    <t xml:space="preserve"> B25  </t>
  </si>
  <si>
    <t xml:space="preserve"> SATA3_RX+  </t>
  </si>
  <si>
    <t xml:space="preserve"> C25  </t>
  </si>
  <si>
    <t xml:space="preserve"> D25  </t>
  </si>
  <si>
    <t xml:space="preserve"> PCI_AD7  </t>
  </si>
  <si>
    <t xml:space="preserve"> A26  </t>
  </si>
  <si>
    <t xml:space="preserve"> SATA2_RX-  </t>
  </si>
  <si>
    <t xml:space="preserve"> B26  </t>
  </si>
  <si>
    <t>System Management Bus Alert – active low input can be used to generate an SMI# (System Management Interrupt) or to wake the system. Power sourced through 5V standby rail and main power rails</t>
  </si>
  <si>
    <t>TX+, TX-</t>
  </si>
  <si>
    <t>A[0:31]</t>
  </si>
  <si>
    <t>CBE[0:3]#</t>
  </si>
  <si>
    <t xml:space="preserve">Input to the module </t>
  </si>
  <si>
    <t xml:space="preserve">Output from the module </t>
  </si>
  <si>
    <t xml:space="preserve">Bi-directional input / output signal </t>
  </si>
  <si>
    <t>Open drain output</t>
  </si>
  <si>
    <t>Display Port</t>
    <phoneticPr fontId="3" type="noConversion"/>
  </si>
  <si>
    <t xml:space="preserve"> C47  </t>
  </si>
  <si>
    <t xml:space="preserve"> B14  </t>
  </si>
  <si>
    <t xml:space="preserve"> SMB_DAT  </t>
  </si>
  <si>
    <t xml:space="preserve"> C14  </t>
  </si>
  <si>
    <t xml:space="preserve"> D14  </t>
  </si>
  <si>
    <t xml:space="preserve"> IDE_A1  </t>
  </si>
  <si>
    <t xml:space="preserve"> A15  </t>
  </si>
  <si>
    <t xml:space="preserve"> SUS_S3#  </t>
  </si>
  <si>
    <t xml:space="preserve"> B15  </t>
  </si>
  <si>
    <t xml:space="preserve"> SMB_ALERT#  </t>
  </si>
  <si>
    <t xml:space="preserve"> C15  </t>
  </si>
  <si>
    <t xml:space="preserve"> D15  </t>
  </si>
  <si>
    <t xml:space="preserve"> IDE_A2  </t>
  </si>
  <si>
    <t xml:space="preserve"> A16  </t>
  </si>
  <si>
    <t>ASAP - As short as possible</t>
  </si>
  <si>
    <t>DP - Differential Pair</t>
  </si>
  <si>
    <t>SE - Single End</t>
  </si>
  <si>
    <t>ASAP - As short as possible</t>
    <phoneticPr fontId="3" type="noConversion"/>
  </si>
  <si>
    <t>ASAP</t>
  </si>
  <si>
    <t>L &lt; 100</t>
  </si>
  <si>
    <r>
      <t xml:space="preserve"> </t>
    </r>
    <r>
      <rPr>
        <sz val="10"/>
        <color indexed="8"/>
        <rFont val="Arial"/>
        <family val="2"/>
      </rPr>
      <t xml:space="preserve">VCC_5V_SBY </t>
    </r>
    <r>
      <rPr>
        <sz val="10"/>
        <rFont val="Arial"/>
        <family val="2"/>
      </rPr>
      <t xml:space="preserve"> </t>
    </r>
  </si>
  <si>
    <t>Module Overview</t>
    <phoneticPr fontId="3" type="noConversion"/>
  </si>
  <si>
    <t>Module Configuration</t>
    <phoneticPr fontId="3" type="noConversion"/>
  </si>
  <si>
    <t xml:space="preserve"> Power OK from main power supply. A high value indicates that the power is good.</t>
    <phoneticPr fontId="3" type="noConversion"/>
  </si>
  <si>
    <t xml:space="preserve"> Indicates system is in Suspend to RAM state. Active low output.</t>
    <phoneticPr fontId="3" type="noConversion"/>
  </si>
  <si>
    <t xml:space="preserve"> Indicates system is in Soft Off state. Also known as "PS_ON" and can be used to control an ATX power supply.</t>
    <phoneticPr fontId="3" type="noConversion"/>
  </si>
  <si>
    <t xml:space="preserve"> PCI Express wake up signal.</t>
    <phoneticPr fontId="3" type="noConversion"/>
  </si>
  <si>
    <r>
      <t xml:space="preserve"> General purpose wake up signal.</t>
    </r>
    <r>
      <rPr>
        <b/>
        <sz val="10"/>
        <rFont val="Arial"/>
        <family val="2"/>
      </rPr>
      <t xml:space="preserve"> May</t>
    </r>
    <r>
      <rPr>
        <sz val="10"/>
        <rFont val="Arial"/>
        <family val="2"/>
      </rPr>
      <t xml:space="preserve"> be used to implement wake-up on PS2 keyboard or mouse activity.</t>
    </r>
    <phoneticPr fontId="3" type="noConversion"/>
  </si>
  <si>
    <t xml:space="preserve"> Indicates that external battery is low.</t>
    <phoneticPr fontId="3" type="noConversion"/>
  </si>
  <si>
    <t xml:space="preserve"> Input from off-module temp sensor indicating an over-temp situation.</t>
    <phoneticPr fontId="3" type="noConversion"/>
  </si>
  <si>
    <r>
      <t xml:space="preserve"> </t>
    </r>
    <r>
      <rPr>
        <sz val="10"/>
        <color indexed="8"/>
        <rFont val="Arial"/>
        <family val="2"/>
      </rPr>
      <t xml:space="preserve">LVDS Channel A differential clock </t>
    </r>
    <r>
      <rPr>
        <sz val="10"/>
        <rFont val="Arial"/>
        <family val="2"/>
      </rPr>
      <t xml:space="preserve"> </t>
    </r>
  </si>
  <si>
    <r>
      <t xml:space="preserve"> </t>
    </r>
    <r>
      <rPr>
        <sz val="10"/>
        <color indexed="8"/>
        <rFont val="Arial"/>
        <family val="2"/>
      </rPr>
      <t xml:space="preserve">LVDS Channel B differential pairs </t>
    </r>
    <r>
      <rPr>
        <sz val="10"/>
        <rFont val="Arial"/>
        <family val="2"/>
      </rPr>
      <t xml:space="preserve"> </t>
    </r>
  </si>
  <si>
    <r>
      <t xml:space="preserve"> </t>
    </r>
    <r>
      <rPr>
        <sz val="10"/>
        <color indexed="8"/>
        <rFont val="Arial"/>
        <family val="2"/>
      </rPr>
      <t xml:space="preserve">LVDS Channel B differential clock </t>
    </r>
    <r>
      <rPr>
        <sz val="10"/>
        <rFont val="Arial"/>
        <family val="2"/>
      </rPr>
      <t xml:space="preserve"> </t>
    </r>
  </si>
  <si>
    <r>
      <t xml:space="preserve"> </t>
    </r>
    <r>
      <rPr>
        <sz val="10"/>
        <color indexed="8"/>
        <rFont val="Arial"/>
        <family val="2"/>
      </rPr>
      <t xml:space="preserve">LVDS panel power enable </t>
    </r>
    <r>
      <rPr>
        <sz val="10"/>
        <rFont val="Arial"/>
        <family val="2"/>
      </rPr>
      <t xml:space="preserve"> </t>
    </r>
  </si>
  <si>
    <r>
      <t xml:space="preserve"> </t>
    </r>
    <r>
      <rPr>
        <sz val="10"/>
        <color indexed="8"/>
        <rFont val="Arial"/>
        <family val="2"/>
      </rPr>
      <t xml:space="preserve">O
 CMOS </t>
    </r>
    <r>
      <rPr>
        <sz val="10"/>
        <rFont val="Arial"/>
        <family val="2"/>
      </rPr>
      <t xml:space="preserve"> </t>
    </r>
    <phoneticPr fontId="3" type="noConversion"/>
  </si>
  <si>
    <r>
      <t xml:space="preserve"> </t>
    </r>
    <r>
      <rPr>
        <sz val="10"/>
        <color indexed="8"/>
        <rFont val="Arial"/>
        <family val="2"/>
      </rPr>
      <t xml:space="preserve">LVDS panel backlight enable </t>
    </r>
    <r>
      <rPr>
        <sz val="10"/>
        <rFont val="Arial"/>
        <family val="2"/>
      </rPr>
      <t xml:space="preserve"> </t>
    </r>
  </si>
  <si>
    <t>A93</t>
    <phoneticPr fontId="3" type="noConversion"/>
  </si>
  <si>
    <t xml:space="preserve"> GPO0</t>
    <phoneticPr fontId="3" type="noConversion"/>
  </si>
  <si>
    <t>B54</t>
    <phoneticPr fontId="3" type="noConversion"/>
  </si>
  <si>
    <r>
      <t xml:space="preserve"> GPO1</t>
    </r>
    <r>
      <rPr>
        <sz val="10"/>
        <rFont val="Arial"/>
        <family val="2"/>
      </rPr>
      <t/>
    </r>
  </si>
  <si>
    <t>B57</t>
    <phoneticPr fontId="3" type="noConversion"/>
  </si>
  <si>
    <r>
      <t xml:space="preserve"> GPO2</t>
    </r>
    <r>
      <rPr>
        <sz val="10"/>
        <rFont val="Arial"/>
        <family val="2"/>
      </rPr>
      <t/>
    </r>
  </si>
  <si>
    <t>B63</t>
    <phoneticPr fontId="3" type="noConversion"/>
  </si>
  <si>
    <r>
      <t xml:space="preserve"> GPO3</t>
    </r>
    <r>
      <rPr>
        <sz val="10"/>
        <rFont val="Arial"/>
        <family val="2"/>
      </rPr>
      <t/>
    </r>
  </si>
  <si>
    <t>A54</t>
    <phoneticPr fontId="3" type="noConversion"/>
  </si>
  <si>
    <t xml:space="preserve"> GPI0</t>
    <phoneticPr fontId="3" type="noConversion"/>
  </si>
  <si>
    <t>A63</t>
    <phoneticPr fontId="3" type="noConversion"/>
  </si>
  <si>
    <r>
      <t xml:space="preserve"> GPI1</t>
    </r>
    <r>
      <rPr>
        <sz val="10"/>
        <rFont val="Arial"/>
        <family val="2"/>
      </rPr>
      <t/>
    </r>
  </si>
  <si>
    <t>A67</t>
    <phoneticPr fontId="3" type="noConversion"/>
  </si>
  <si>
    <r>
      <t xml:space="preserve"> GPI2</t>
    </r>
    <r>
      <rPr>
        <sz val="10"/>
        <rFont val="Arial"/>
        <family val="2"/>
      </rPr>
      <t/>
    </r>
  </si>
  <si>
    <t>A85</t>
    <phoneticPr fontId="3" type="noConversion"/>
  </si>
  <si>
    <r>
      <t xml:space="preserve"> GPI3</t>
    </r>
    <r>
      <rPr>
        <sz val="10"/>
        <rFont val="Arial"/>
        <family val="2"/>
      </rPr>
      <t/>
    </r>
  </si>
  <si>
    <t xml:space="preserve"> SMB_CLK  </t>
    <phoneticPr fontId="3" type="noConversion"/>
  </si>
  <si>
    <t>B14</t>
    <phoneticPr fontId="3" type="noConversion"/>
  </si>
  <si>
    <t>B34</t>
    <phoneticPr fontId="3" type="noConversion"/>
  </si>
  <si>
    <t>B32</t>
    <phoneticPr fontId="3" type="noConversion"/>
  </si>
  <si>
    <t>B49</t>
    <phoneticPr fontId="3" type="noConversion"/>
  </si>
  <si>
    <t xml:space="preserve"> CB_RESET#  </t>
    <phoneticPr fontId="3" type="noConversion"/>
  </si>
  <si>
    <t>Intra-pair Length Matching[mils]</t>
  </si>
  <si>
    <r>
      <t xml:space="preserve"> </t>
    </r>
    <r>
      <rPr>
        <sz val="10"/>
        <color indexed="8"/>
        <rFont val="Arial"/>
        <family val="2"/>
      </rPr>
      <t xml:space="preserve">Real-time clock circuit-power input. Nominally +3.0V. See Electrical Specifications section for details. </t>
    </r>
    <r>
      <rPr>
        <sz val="10"/>
        <rFont val="Arial"/>
        <family val="2"/>
      </rPr>
      <t xml:space="preserve"> </t>
    </r>
  </si>
  <si>
    <r>
      <t xml:space="preserve"> </t>
    </r>
    <r>
      <rPr>
        <sz val="10"/>
        <color indexed="8"/>
        <rFont val="Arial"/>
        <family val="2"/>
      </rPr>
      <t xml:space="preserve">GND </t>
    </r>
    <r>
      <rPr>
        <sz val="10"/>
        <rFont val="Arial"/>
        <family val="2"/>
      </rPr>
      <t xml:space="preserve"> </t>
    </r>
  </si>
  <si>
    <r>
      <t xml:space="preserve"> </t>
    </r>
    <r>
      <rPr>
        <sz val="10"/>
        <color indexed="8"/>
        <rFont val="Arial"/>
        <family val="2"/>
      </rPr>
      <t xml:space="preserve">Ground - DC power and signal and AC signal return path.
 All available GND connector pins </t>
    </r>
    <r>
      <rPr>
        <b/>
        <sz val="10"/>
        <color indexed="8"/>
        <rFont val="Arial"/>
        <family val="2"/>
      </rPr>
      <t xml:space="preserve">shall </t>
    </r>
    <r>
      <rPr>
        <sz val="10"/>
        <color indexed="8"/>
        <rFont val="Arial"/>
        <family val="2"/>
      </rPr>
      <t xml:space="preserve">be used and tied to Carrier Board GND plane. </t>
    </r>
    <r>
      <rPr>
        <sz val="10"/>
        <rFont val="Arial"/>
        <family val="2"/>
      </rPr>
      <t xml:space="preserve"> </t>
    </r>
    <phoneticPr fontId="3" type="noConversion"/>
  </si>
  <si>
    <r>
      <t xml:space="preserve"> </t>
    </r>
    <r>
      <rPr>
        <sz val="10"/>
        <rFont val="Arial"/>
        <family val="2"/>
      </rPr>
      <t>0.7 V p-p</t>
    </r>
    <phoneticPr fontId="3" type="noConversion"/>
  </si>
  <si>
    <t xml:space="preserve"> LVDS_A0- </t>
    <phoneticPr fontId="3" type="noConversion"/>
  </si>
  <si>
    <r>
      <t xml:space="preserve"> USB5+</t>
    </r>
    <r>
      <rPr>
        <sz val="10"/>
        <rFont val="Arial"/>
        <family val="2"/>
      </rPr>
      <t/>
    </r>
  </si>
  <si>
    <t>REQ#</t>
  </si>
  <si>
    <r>
      <t xml:space="preserve"> </t>
    </r>
    <r>
      <rPr>
        <sz val="10"/>
        <color indexed="8"/>
        <rFont val="Arial"/>
        <family val="2"/>
      </rPr>
      <t xml:space="preserve">LPC clock output - 33MHz nominal
</t>
    </r>
    <r>
      <rPr>
        <sz val="10"/>
        <rFont val="Arial"/>
        <family val="2"/>
      </rPr>
      <t xml:space="preserve"> </t>
    </r>
    <r>
      <rPr>
        <sz val="10"/>
        <rFont val="Arial"/>
        <family val="2"/>
      </rPr>
      <t>Carrier Board LPC devices should be clocked with the LPC clock provided by the module interface. LPC clock length guidelines are the same as those for the PCI clock.</t>
    </r>
    <phoneticPr fontId="3" type="noConversion"/>
  </si>
  <si>
    <t>N/A</t>
  </si>
  <si>
    <t>Pin No.</t>
    <phoneticPr fontId="17" type="noConversion"/>
  </si>
  <si>
    <t xml:space="preserve"> USB  </t>
  </si>
  <si>
    <t xml:space="preserve"> Red for monitor. Analog DAC output, designed to drive a 37.5Ω equivalent load.  </t>
  </si>
  <si>
    <t xml:space="preserve"> Green for monitor. Analog DAC output, designed to drive a 37.5Ω equivalent load.  </t>
  </si>
  <si>
    <t xml:space="preserve"> Blue for monitor. Analog DAC output, designed to drive a 37.5Ω equivalent load.  </t>
  </si>
  <si>
    <r>
      <t xml:space="preserve"> </t>
    </r>
    <r>
      <rPr>
        <sz val="10"/>
        <color indexed="8"/>
        <rFont val="Arial"/>
        <family val="2"/>
      </rPr>
      <t xml:space="preserve">O
 CMOS </t>
    </r>
    <r>
      <rPr>
        <sz val="10"/>
        <rFont val="Arial"/>
        <family val="2"/>
      </rPr>
      <t xml:space="preserve"> </t>
    </r>
    <phoneticPr fontId="3" type="noConversion"/>
  </si>
  <si>
    <t xml:space="preserve"> SMB_DAT  </t>
    <phoneticPr fontId="3" type="noConversion"/>
  </si>
  <si>
    <t xml:space="preserve"> Indicates imminent suspend operation; used to notify LPC devices.</t>
    <phoneticPr fontId="3" type="noConversion"/>
  </si>
  <si>
    <r>
      <t xml:space="preserve"> </t>
    </r>
    <r>
      <rPr>
        <b/>
        <sz val="10"/>
        <color indexed="9"/>
        <rFont val="Arial"/>
        <family val="2"/>
      </rPr>
      <t>Pin Type</t>
    </r>
    <r>
      <rPr>
        <sz val="10"/>
        <color indexed="9"/>
        <rFont val="Arial"/>
        <family val="2"/>
      </rPr>
      <t xml:space="preserve"> </t>
    </r>
  </si>
  <si>
    <t xml:space="preserve">SATA2_TX-  </t>
    <phoneticPr fontId="3" type="noConversion"/>
  </si>
  <si>
    <t xml:space="preserve">SATA2_TX+ </t>
    <phoneticPr fontId="3" type="noConversion"/>
  </si>
  <si>
    <t xml:space="preserve">SATA2_RX-  </t>
    <phoneticPr fontId="3" type="noConversion"/>
  </si>
  <si>
    <t>SATA3_TX-</t>
    <phoneticPr fontId="3" type="noConversion"/>
  </si>
  <si>
    <t xml:space="preserve">SATA3_RX- </t>
    <phoneticPr fontId="3" type="noConversion"/>
  </si>
  <si>
    <t xml:space="preserve">SATA2_RX+ </t>
    <phoneticPr fontId="3" type="noConversion"/>
  </si>
  <si>
    <r>
      <t xml:space="preserve"> </t>
    </r>
    <r>
      <rPr>
        <sz val="10"/>
        <color indexed="8"/>
        <rFont val="Arial"/>
        <family val="2"/>
      </rPr>
      <t xml:space="preserve">Active low output indicating that the CPU has entered thermal shutdown. </t>
    </r>
    <r>
      <rPr>
        <sz val="10"/>
        <rFont val="Arial"/>
        <family val="2"/>
      </rPr>
      <t xml:space="preserve"> </t>
    </r>
  </si>
  <si>
    <r>
      <t xml:space="preserve"> </t>
    </r>
    <r>
      <rPr>
        <sz val="10"/>
        <color indexed="8"/>
        <rFont val="Arial"/>
        <family val="2"/>
      </rPr>
      <t xml:space="preserve">I/O OD
 CMOS </t>
    </r>
    <r>
      <rPr>
        <sz val="10"/>
        <rFont val="Arial"/>
        <family val="2"/>
      </rPr>
      <t xml:space="preserve"> </t>
    </r>
    <phoneticPr fontId="3" type="noConversion"/>
  </si>
  <si>
    <r>
      <t xml:space="preserve"> </t>
    </r>
    <r>
      <rPr>
        <sz val="10"/>
        <color indexed="8"/>
        <rFont val="Arial"/>
        <family val="2"/>
      </rPr>
      <t xml:space="preserve">System Management Bus bidirectional clock line. Power sourced through 5V standby rail and main power rails. </t>
    </r>
    <r>
      <rPr>
        <sz val="10"/>
        <rFont val="Arial"/>
        <family val="2"/>
      </rPr>
      <t xml:space="preserve"> </t>
    </r>
  </si>
  <si>
    <r>
      <t xml:space="preserve"> </t>
    </r>
    <r>
      <rPr>
        <sz val="10"/>
        <color indexed="8"/>
        <rFont val="Arial"/>
        <family val="2"/>
      </rPr>
      <t xml:space="preserve">System Management Bus bidirectional data line. Power sourced through 5V standby rail and main power rails. </t>
    </r>
    <r>
      <rPr>
        <sz val="10"/>
        <rFont val="Arial"/>
        <family val="2"/>
      </rPr>
      <t xml:space="preserve"> </t>
    </r>
  </si>
  <si>
    <r>
      <t xml:space="preserve"> </t>
    </r>
    <r>
      <rPr>
        <sz val="10"/>
        <color indexed="8"/>
        <rFont val="Arial"/>
        <family val="2"/>
      </rPr>
      <t xml:space="preserve">O
 CMOS </t>
    </r>
    <r>
      <rPr>
        <sz val="10"/>
        <rFont val="Arial"/>
        <family val="2"/>
      </rPr>
      <t xml:space="preserve"> </t>
    </r>
    <phoneticPr fontId="3" type="noConversion"/>
  </si>
  <si>
    <t xml:space="preserve"> A31  </t>
  </si>
  <si>
    <t xml:space="preserve"> A32  </t>
  </si>
  <si>
    <t xml:space="preserve"> D32  </t>
  </si>
  <si>
    <t xml:space="preserve"> A33  </t>
  </si>
  <si>
    <t xml:space="preserve"> A34  </t>
  </si>
  <si>
    <t xml:space="preserve"> D34  </t>
  </si>
  <si>
    <r>
      <t xml:space="preserve"> </t>
    </r>
    <r>
      <rPr>
        <sz val="10"/>
        <color indexed="8"/>
        <rFont val="Arial"/>
        <family val="2"/>
      </rPr>
      <t xml:space="preserve">Circa 60 ohm single-ended </t>
    </r>
    <r>
      <rPr>
        <sz val="10"/>
        <rFont val="Arial"/>
        <family val="2"/>
      </rPr>
      <t xml:space="preserve"> </t>
    </r>
  </si>
  <si>
    <r>
      <t xml:space="preserve"> </t>
    </r>
    <r>
      <rPr>
        <sz val="10"/>
        <color indexed="8"/>
        <rFont val="Arial"/>
        <family val="2"/>
      </rPr>
      <t xml:space="preserve">PCI SIG - PCI Local Bus Spec. Rev. 2.3 </t>
    </r>
    <r>
      <rPr>
        <sz val="10"/>
        <rFont val="Arial"/>
        <family val="2"/>
      </rPr>
      <t xml:space="preserve"> </t>
    </r>
  </si>
  <si>
    <r>
      <t xml:space="preserve"> </t>
    </r>
    <r>
      <rPr>
        <sz val="10"/>
        <color indexed="8"/>
        <rFont val="Arial"/>
        <family val="2"/>
      </rPr>
      <t xml:space="preserve">PCI and LPC clocks </t>
    </r>
    <r>
      <rPr>
        <sz val="10"/>
        <rFont val="Arial"/>
        <family val="2"/>
      </rPr>
      <t xml:space="preserve"> </t>
    </r>
  </si>
  <si>
    <r>
      <t xml:space="preserve"> </t>
    </r>
    <r>
      <rPr>
        <sz val="10"/>
        <color indexed="8"/>
        <rFont val="Arial"/>
        <family val="2"/>
      </rPr>
      <t xml:space="preserve">50-ohm single ended ground-referenced </t>
    </r>
    <r>
      <rPr>
        <sz val="10"/>
        <rFont val="Arial"/>
        <family val="2"/>
      </rPr>
      <t xml:space="preserve"> </t>
    </r>
  </si>
  <si>
    <r>
      <t xml:space="preserve"> </t>
    </r>
    <r>
      <rPr>
        <sz val="10"/>
        <color indexed="8"/>
        <rFont val="Arial"/>
        <family val="2"/>
      </rPr>
      <t xml:space="preserve">PCI Express </t>
    </r>
    <r>
      <rPr>
        <sz val="10"/>
        <rFont val="Arial"/>
        <family val="2"/>
      </rPr>
      <t xml:space="preserve"> </t>
    </r>
  </si>
  <si>
    <r>
      <t xml:space="preserve"> </t>
    </r>
    <r>
      <rPr>
        <sz val="10"/>
        <color indexed="8"/>
        <rFont val="Arial"/>
        <family val="2"/>
      </rPr>
      <t xml:space="preserve">PCI SIG - PCI Express Specification </t>
    </r>
    <r>
      <rPr>
        <sz val="10"/>
        <rFont val="Arial"/>
        <family val="2"/>
      </rPr>
      <t xml:space="preserve"> </t>
    </r>
  </si>
  <si>
    <r>
      <t xml:space="preserve"> </t>
    </r>
    <r>
      <rPr>
        <sz val="10"/>
        <color indexed="8"/>
        <rFont val="Arial"/>
        <family val="2"/>
      </rPr>
      <t xml:space="preserve">PCI Express clocks </t>
    </r>
    <r>
      <rPr>
        <sz val="10"/>
        <rFont val="Arial"/>
        <family val="2"/>
      </rPr>
      <t xml:space="preserve"> </t>
    </r>
  </si>
  <si>
    <r>
      <t xml:space="preserve"> </t>
    </r>
    <r>
      <rPr>
        <sz val="10"/>
        <color indexed="8"/>
        <rFont val="Arial"/>
        <family val="2"/>
      </rPr>
      <t xml:space="preserve">100 ohm edge couple differential pair, ground-referenced </t>
    </r>
    <r>
      <rPr>
        <sz val="10"/>
        <rFont val="Arial"/>
        <family val="2"/>
      </rPr>
      <t xml:space="preserve"> </t>
    </r>
  </si>
  <si>
    <r>
      <t xml:space="preserve"> </t>
    </r>
    <r>
      <rPr>
        <sz val="10"/>
        <color indexed="8"/>
        <rFont val="Arial"/>
        <family val="2"/>
      </rPr>
      <t xml:space="preserve">Serial ATA </t>
    </r>
    <r>
      <rPr>
        <sz val="10"/>
        <rFont val="Arial"/>
        <family val="2"/>
      </rPr>
      <t xml:space="preserve"> </t>
    </r>
  </si>
  <si>
    <r>
      <t xml:space="preserve"> </t>
    </r>
    <r>
      <rPr>
        <sz val="10"/>
        <color indexed="8"/>
        <rFont val="Arial"/>
        <family val="2"/>
      </rPr>
      <t xml:space="preserve">SATA Specification </t>
    </r>
    <r>
      <rPr>
        <sz val="10"/>
        <rFont val="Arial"/>
        <family val="2"/>
      </rPr>
      <t xml:space="preserve"> </t>
    </r>
  </si>
  <si>
    <r>
      <t xml:space="preserve"> </t>
    </r>
    <r>
      <rPr>
        <sz val="10"/>
        <color indexed="8"/>
        <rFont val="Arial"/>
        <family val="2"/>
      </rPr>
      <t xml:space="preserve">USB </t>
    </r>
    <r>
      <rPr>
        <sz val="10"/>
        <rFont val="Arial"/>
        <family val="2"/>
      </rPr>
      <t xml:space="preserve"> </t>
    </r>
  </si>
  <si>
    <r>
      <t xml:space="preserve"> </t>
    </r>
    <r>
      <rPr>
        <sz val="10"/>
        <color indexed="8"/>
        <rFont val="Arial"/>
        <family val="2"/>
      </rPr>
      <t xml:space="preserve">USB 2.0 Specification </t>
    </r>
    <r>
      <rPr>
        <sz val="10"/>
        <rFont val="Arial"/>
        <family val="2"/>
      </rPr>
      <t xml:space="preserve"> </t>
    </r>
  </si>
  <si>
    <r>
      <t>COM Express</t>
    </r>
    <r>
      <rPr>
        <vertAlign val="superscript"/>
        <sz val="10"/>
        <rFont val="Arial"/>
        <family val="2"/>
      </rPr>
      <t>TM</t>
    </r>
    <r>
      <rPr>
        <sz val="10"/>
        <rFont val="Arial"/>
        <family val="2"/>
      </rPr>
      <t xml:space="preserve"> Module and Carrier Board insertion loss budgets for the PCI Express, SATA, USB and GBE interfaces are presented in the following sections
The COM Express</t>
    </r>
    <r>
      <rPr>
        <vertAlign val="superscript"/>
        <sz val="10"/>
        <rFont val="Arial"/>
        <family val="2"/>
      </rPr>
      <t>TM</t>
    </r>
    <r>
      <rPr>
        <sz val="10"/>
        <rFont val="Arial"/>
        <family val="2"/>
      </rPr>
      <t xml:space="preserve"> Module and Carrier Board insertion loss budgets were formulated to be compatible with the relevant source specifications. The source specifications vary in their treatment of insertion loss parameters. For example, the PCI Express Card Electromechanical Specification factors cross talk losses into the insertion loss budgets, but the SATA, USB and GBE source specifications do not.
For frequency dependent material losses, a rule-of-thumb insertion loss value of 0.28 dB per inch per GHz is used in all cases, representative of commonly used FR4 PCB laminates. This value is consistent with the PCI Express Card Electromechanical Specification usage (which calls out a 1.4 dB material loss for 4 inches of trace at 1.25 GHz). It is also consistent with other PICMG® specifications that use values slightly above and below this value.
Module and Carrier Board vendors</t>
    </r>
    <r>
      <rPr>
        <b/>
        <sz val="10"/>
        <rFont val="Arial"/>
        <family val="2"/>
      </rPr>
      <t xml:space="preserve"> may </t>
    </r>
    <r>
      <rPr>
        <sz val="10"/>
        <rFont val="Arial"/>
        <family val="2"/>
      </rPr>
      <t>elect to use PCB laminates with better characteristics than common FR4. If this is done, then the trace lengths referenced in the following sections</t>
    </r>
    <r>
      <rPr>
        <b/>
        <sz val="10"/>
        <rFont val="Arial"/>
        <family val="2"/>
      </rPr>
      <t xml:space="preserve"> may 
</t>
    </r>
    <r>
      <rPr>
        <sz val="10"/>
        <rFont val="Arial"/>
        <family val="2"/>
      </rPr>
      <t>be extended as long as the net insertion loss budgets are met.
Loss budgets for future generations of PCI Express (Gen 2), Ethernet (10 Gbps) and SATA (Gen 3) will be addressed in future revisions to this document.
There is no explicit COM Express</t>
    </r>
    <r>
      <rPr>
        <vertAlign val="superscript"/>
        <sz val="10"/>
        <rFont val="Arial"/>
        <family val="2"/>
      </rPr>
      <t>TM</t>
    </r>
    <r>
      <rPr>
        <sz val="10"/>
        <rFont val="Arial"/>
        <family val="2"/>
      </rPr>
      <t xml:space="preserve"> jitter budget for the high speed differential interfaces. Designers are referred to the relevant source specifications (PCIE, SATA, USB and GBE) for system 
jitter budgets.</t>
    </r>
    <r>
      <rPr>
        <sz val="10"/>
        <rFont val="Arial"/>
        <family val="2"/>
      </rPr>
      <t/>
    </r>
    <phoneticPr fontId="3" type="noConversion"/>
  </si>
  <si>
    <t xml:space="preserve"> SATA0_TX+  </t>
  </si>
  <si>
    <t xml:space="preserve"> B16  </t>
  </si>
  <si>
    <t xml:space="preserve"> SATA1_TX+  </t>
  </si>
  <si>
    <t xml:space="preserve"> C16  </t>
  </si>
  <si>
    <t xml:space="preserve"> D16  </t>
  </si>
  <si>
    <t xml:space="preserve"> IDE_CS1#  </t>
  </si>
  <si>
    <t xml:space="preserve"> A17  </t>
  </si>
  <si>
    <t xml:space="preserve"> SATA0_TX-  </t>
  </si>
  <si>
    <t xml:space="preserve"> B17  </t>
  </si>
  <si>
    <t xml:space="preserve"> SATA1_TX-  </t>
  </si>
  <si>
    <t xml:space="preserve"> C17  </t>
  </si>
  <si>
    <t xml:space="preserve"> D17  </t>
  </si>
  <si>
    <t xml:space="preserve"> IDE_CS3#  </t>
  </si>
  <si>
    <t xml:space="preserve"> A18  </t>
  </si>
  <si>
    <t xml:space="preserve"> SUS_S4#  </t>
  </si>
  <si>
    <t xml:space="preserve"> B18  </t>
  </si>
  <si>
    <t xml:space="preserve"> SUS_STAT#  </t>
  </si>
  <si>
    <t xml:space="preserve"> C18  </t>
  </si>
  <si>
    <t xml:space="preserve"> D18  </t>
  </si>
  <si>
    <t xml:space="preserve"> IDE_RESET#  </t>
  </si>
  <si>
    <t xml:space="preserve"> A19  </t>
  </si>
  <si>
    <t xml:space="preserve"> SATA0_RX+  </t>
  </si>
  <si>
    <t xml:space="preserve"> B19  </t>
  </si>
  <si>
    <t xml:space="preserve"> PEG_TX15-</t>
  </si>
  <si>
    <r>
      <t xml:space="preserve"> </t>
    </r>
    <r>
      <rPr>
        <sz val="10"/>
        <color indexed="8"/>
        <rFont val="Arial"/>
        <family val="2"/>
      </rPr>
      <t xml:space="preserve">Standby power input: +5.0V nominal. See Electrical Specifications section for allowable input range. If VCC5_SBY is used, all available VCC_5V_SBY pins on the connector(s) </t>
    </r>
    <r>
      <rPr>
        <b/>
        <sz val="10"/>
        <color indexed="8"/>
        <rFont val="Arial"/>
        <family val="2"/>
      </rPr>
      <t xml:space="preserve">shall </t>
    </r>
    <r>
      <rPr>
        <sz val="10"/>
        <color indexed="8"/>
        <rFont val="Arial"/>
        <family val="2"/>
      </rPr>
      <t xml:space="preserve">be used. Only used for standby and suspend functions. </t>
    </r>
    <r>
      <rPr>
        <b/>
        <sz val="10"/>
        <color indexed="8"/>
        <rFont val="Arial"/>
        <family val="2"/>
      </rPr>
      <t xml:space="preserve">May </t>
    </r>
    <r>
      <rPr>
        <sz val="10"/>
        <color indexed="8"/>
        <rFont val="Arial"/>
        <family val="2"/>
      </rPr>
      <t xml:space="preserve">be left unconnected if these functions are not used in the system design. </t>
    </r>
    <r>
      <rPr>
        <sz val="10"/>
        <rFont val="Arial"/>
        <family val="2"/>
      </rPr>
      <t xml:space="preserve"> </t>
    </r>
    <phoneticPr fontId="3" type="noConversion"/>
  </si>
  <si>
    <t xml:space="preserve"> USB1-  </t>
  </si>
  <si>
    <t xml:space="preserve"> C45  </t>
  </si>
  <si>
    <t xml:space="preserve"> PCI_AD30  </t>
  </si>
  <si>
    <t xml:space="preserve"> B46  </t>
  </si>
  <si>
    <t xml:space="preserve"> USB1+  </t>
  </si>
  <si>
    <t xml:space="preserve"> C46  </t>
  </si>
  <si>
    <t xml:space="preserve"> PCI_IRQC#  </t>
  </si>
  <si>
    <t xml:space="preserve"> VCC_RTC  </t>
  </si>
  <si>
    <t xml:space="preserve"> B47  </t>
  </si>
  <si>
    <r>
      <t xml:space="preserve"> </t>
    </r>
    <r>
      <rPr>
        <sz val="10"/>
        <color indexed="8"/>
        <rFont val="Arial"/>
        <family val="2"/>
      </rPr>
      <t xml:space="preserve">3.3V /
 3.3V </t>
    </r>
    <r>
      <rPr>
        <sz val="10"/>
        <rFont val="Arial"/>
        <family val="2"/>
      </rPr>
      <t xml:space="preserve"> </t>
    </r>
    <phoneticPr fontId="3" type="noConversion"/>
  </si>
  <si>
    <r>
      <t xml:space="preserve"> </t>
    </r>
    <r>
      <rPr>
        <sz val="10"/>
        <color indexed="8"/>
        <rFont val="Arial"/>
        <family val="2"/>
      </rPr>
      <t xml:space="preserve">Power </t>
    </r>
    <r>
      <rPr>
        <sz val="10"/>
        <rFont val="Arial"/>
        <family val="2"/>
      </rPr>
      <t xml:space="preserve"> </t>
    </r>
    <phoneticPr fontId="3" type="noConversion"/>
  </si>
  <si>
    <t xml:space="preserve"> Reset button input. Active low input. System is held in hardware reset while this input is low, and comes out of reset upon release.</t>
    <phoneticPr fontId="3" type="noConversion"/>
  </si>
  <si>
    <t xml:space="preserve"> TYPE0#  </t>
    <phoneticPr fontId="3" type="noConversion"/>
  </si>
  <si>
    <t xml:space="preserve"> Half-duplex bi-directional AUX channel for services such as link configuration or maintenance and EDID access  </t>
    <phoneticPr fontId="3" type="noConversion"/>
  </si>
  <si>
    <r>
      <t>Two</t>
    </r>
    <r>
      <rPr>
        <sz val="10"/>
        <color indexed="53"/>
        <rFont val="Arial"/>
        <family val="2"/>
      </rPr>
      <t xml:space="preserve"> </t>
    </r>
    <r>
      <rPr>
        <sz val="10"/>
        <color indexed="17"/>
        <rFont val="Arial"/>
        <family val="2"/>
      </rPr>
      <t xml:space="preserve">Three </t>
    </r>
    <r>
      <rPr>
        <sz val="10"/>
        <rFont val="Arial"/>
        <family val="2"/>
      </rPr>
      <t xml:space="preserve">module sizes are defined: the </t>
    </r>
    <r>
      <rPr>
        <sz val="10"/>
        <color indexed="17"/>
        <rFont val="Arial"/>
        <family val="2"/>
      </rPr>
      <t xml:space="preserve">Compact Module, </t>
    </r>
    <r>
      <rPr>
        <sz val="10"/>
        <color indexed="55"/>
        <rFont val="Arial"/>
        <family val="2"/>
      </rPr>
      <t>Basic Module and the Extended Module.</t>
    </r>
    <r>
      <rPr>
        <sz val="10"/>
        <rFont val="Arial"/>
        <family val="2"/>
      </rPr>
      <t xml:space="preserve"> The primary difference between the</t>
    </r>
    <r>
      <rPr>
        <sz val="10"/>
        <color indexed="17"/>
        <rFont val="Arial"/>
        <family val="2"/>
      </rPr>
      <t xml:space="preserve"> </t>
    </r>
    <r>
      <rPr>
        <sz val="10"/>
        <color indexed="22"/>
        <rFont val="Arial"/>
        <family val="2"/>
      </rPr>
      <t>Basic Module and the Extended</t>
    </r>
    <r>
      <rPr>
        <sz val="10"/>
        <color indexed="17"/>
        <rFont val="Arial"/>
        <family val="2"/>
      </rPr>
      <t xml:space="preserve"> different size </t>
    </r>
    <r>
      <rPr>
        <sz val="10"/>
        <rFont val="Arial"/>
        <family val="2"/>
      </rPr>
      <t>Module is the over-all physical size and the performance envelope supported by each. The Extended Module is larger and can support larger processor and memory solutions. The</t>
    </r>
    <r>
      <rPr>
        <sz val="10"/>
        <color indexed="17"/>
        <rFont val="Arial"/>
        <family val="2"/>
      </rPr>
      <t xml:space="preserve"> Compact Module,</t>
    </r>
    <r>
      <rPr>
        <sz val="10"/>
        <rFont val="Arial"/>
        <family val="2"/>
      </rPr>
      <t xml:space="preserve"> Basic Module and Extended Module use the same connectors and pin-outs and utilize several common mounting hole positions. This level of compatibility allows that a carrier board</t>
    </r>
    <r>
      <rPr>
        <sz val="10"/>
        <color indexed="17"/>
        <rFont val="Arial"/>
        <family val="2"/>
      </rPr>
      <t xml:space="preserve"> can be</t>
    </r>
    <r>
      <rPr>
        <sz val="10"/>
        <rFont val="Arial"/>
        <family val="2"/>
      </rPr>
      <t xml:space="preserve"> </t>
    </r>
    <r>
      <rPr>
        <sz val="10"/>
        <rFont val="Arial"/>
        <family val="2"/>
      </rPr>
      <t xml:space="preserve">designed to accommodate </t>
    </r>
    <r>
      <rPr>
        <sz val="10"/>
        <color indexed="55"/>
        <rFont val="Arial"/>
        <family val="2"/>
      </rPr>
      <t>an Extended Module can also support a Basic Module</t>
    </r>
    <r>
      <rPr>
        <sz val="10"/>
        <rFont val="Arial"/>
        <family val="2"/>
      </rPr>
      <t xml:space="preserve"> </t>
    </r>
    <r>
      <rPr>
        <sz val="10"/>
        <color indexed="17"/>
        <rFont val="Arial"/>
        <family val="2"/>
      </rPr>
      <t xml:space="preserve">Multiple Module sizes.
</t>
    </r>
    <r>
      <rPr>
        <sz val="10"/>
        <rFont val="Arial"/>
        <family val="2"/>
      </rPr>
      <t>Up to 440 pins of connectivity are available between COM Express</t>
    </r>
    <r>
      <rPr>
        <vertAlign val="superscript"/>
        <sz val="10"/>
        <rFont val="Arial"/>
        <family val="2"/>
      </rPr>
      <t>TM</t>
    </r>
    <r>
      <rPr>
        <sz val="10"/>
        <rFont val="Arial"/>
        <family val="2"/>
      </rPr>
      <t xml:space="preserve"> modules and the Carrier Board. Legacy buses such as PCI, parallel ATA, LPC, AC'97 can be supported as well as new high speed serial interconnects such as PCI Express, Serial ATA or SAS</t>
    </r>
    <r>
      <rPr>
        <sz val="10"/>
        <rFont val="Arial"/>
        <family val="2"/>
      </rPr>
      <t>,</t>
    </r>
    <r>
      <rPr>
        <sz val="10"/>
        <color indexed="53"/>
        <rFont val="Arial"/>
        <family val="2"/>
      </rPr>
      <t xml:space="preserve"> </t>
    </r>
    <r>
      <rPr>
        <sz val="10"/>
        <color indexed="17"/>
        <rFont val="Arial"/>
        <family val="2"/>
      </rPr>
      <t>USB 2.0/ 3.0</t>
    </r>
    <r>
      <rPr>
        <sz val="10"/>
        <rFont val="Arial"/>
        <family val="2"/>
      </rPr>
      <t xml:space="preserve"> and Gigabit Ethernet. To enhance interoperability between COM ExpressTM modules and Carrier Boards,</t>
    </r>
    <r>
      <rPr>
        <sz val="10"/>
        <color indexed="22"/>
        <rFont val="Arial"/>
        <family val="2"/>
      </rPr>
      <t xml:space="preserve"> five</t>
    </r>
    <r>
      <rPr>
        <sz val="10"/>
        <color indexed="17"/>
        <rFont val="Arial"/>
        <family val="2"/>
      </rPr>
      <t xml:space="preserve"> seven</t>
    </r>
    <r>
      <rPr>
        <sz val="10"/>
        <color indexed="53"/>
        <rFont val="Arial"/>
        <family val="2"/>
      </rPr>
      <t xml:space="preserve"> </t>
    </r>
    <r>
      <rPr>
        <sz val="10"/>
        <rFont val="Arial"/>
        <family val="2"/>
      </rPr>
      <t>common signaling configurations (Pin-out Types) have been defined to ease system integration. Some Pin-out Types definitions require only a single 220-pin connector and others require 
both 220-pin connectors to supply all the defined signaling. All Pin-out Type definitions apply to either</t>
    </r>
    <r>
      <rPr>
        <sz val="10"/>
        <color indexed="53"/>
        <rFont val="Arial"/>
        <family val="2"/>
      </rPr>
      <t xml:space="preserve"> </t>
    </r>
    <r>
      <rPr>
        <sz val="10"/>
        <color indexed="17"/>
        <rFont val="Arial"/>
        <family val="2"/>
      </rPr>
      <t>Compact Module,</t>
    </r>
    <r>
      <rPr>
        <sz val="10"/>
        <color indexed="53"/>
        <rFont val="Arial"/>
        <family val="2"/>
      </rPr>
      <t xml:space="preserve"> </t>
    </r>
    <r>
      <rPr>
        <sz val="10"/>
        <rFont val="Arial"/>
        <family val="2"/>
      </rPr>
      <t>Basic Module or Extended Module sizes.</t>
    </r>
    <phoneticPr fontId="3" type="noConversion"/>
  </si>
  <si>
    <t>Feature Overview — Size</t>
    <phoneticPr fontId="3" type="noConversion"/>
  </si>
  <si>
    <t>Compact Module</t>
    <phoneticPr fontId="3" type="noConversion"/>
  </si>
  <si>
    <t>The Compact Module is intended for mobile systems and space-constrained stationary systems. Key features of the Compact Module include:
• Module size: 95mm x 95mm
• 5mm and 8mm stack height options (Module bottom to Carrier Board top)
• 18mm ‘z’ height with heat-spreader (using the 5mm stack option)
• Accommodates a single (or two stacked) horizontal mount SO-DIMM
• Single 220 pin or dual 220 pin connectors for up to 440 pins</t>
    <phoneticPr fontId="3" type="noConversion"/>
  </si>
  <si>
    <t>Basic Module</t>
    <phoneticPr fontId="3" type="noConversion"/>
  </si>
  <si>
    <t>Pin-out Type 10</t>
    <phoneticPr fontId="3" type="noConversion"/>
  </si>
  <si>
    <r>
      <t xml:space="preserve"> </t>
    </r>
    <r>
      <rPr>
        <sz val="10"/>
        <color indexed="8"/>
        <rFont val="Arial"/>
        <family val="2"/>
      </rPr>
      <t xml:space="preserve">USB differential pairs, channels 0 through 7 </t>
    </r>
    <r>
      <rPr>
        <sz val="10"/>
        <rFont val="Arial"/>
        <family val="2"/>
      </rPr>
      <t xml:space="preserve"> </t>
    </r>
  </si>
  <si>
    <t>Pin numbering for 440-pin module receptacle. This is a top view of the receptacle, looking into the receptacle, as mounted on the backside of the module.</t>
    <phoneticPr fontId="3" type="noConversion"/>
  </si>
  <si>
    <r>
      <t xml:space="preserve">General purpose output pins. Upon a hardware reset, these outputs </t>
    </r>
    <r>
      <rPr>
        <b/>
        <sz val="10"/>
        <color indexed="8"/>
        <rFont val="Arial"/>
        <family val="2"/>
      </rPr>
      <t xml:space="preserve">should </t>
    </r>
    <r>
      <rPr>
        <sz val="10"/>
        <color indexed="8"/>
        <rFont val="Arial"/>
        <family val="2"/>
      </rPr>
      <t>be low.
From COM-Express Extension Spec V0.7, this pin is also recommended to be used as LID function and announce PME to system.</t>
    </r>
    <phoneticPr fontId="3" type="noConversion"/>
  </si>
  <si>
    <t>General purpose input pins. Pulled high internally on the module.
From COM-Express Extension Spec V0.7, this pin is also recommended to be used as external fan control.</t>
    <phoneticPr fontId="3" type="noConversion"/>
  </si>
  <si>
    <t xml:space="preserve"> B28  </t>
  </si>
  <si>
    <t xml:space="preserve"> C28  </t>
  </si>
  <si>
    <t xml:space="preserve"> D28  </t>
  </si>
  <si>
    <t xml:space="preserve"> PCI_AD11  </t>
  </si>
  <si>
    <t xml:space="preserve"> A29  </t>
  </si>
  <si>
    <t xml:space="preserve"> B29  </t>
  </si>
  <si>
    <t xml:space="preserve"> C29  </t>
  </si>
  <si>
    <t xml:space="preserve"> D29  </t>
  </si>
  <si>
    <t xml:space="preserve"> PEG_TX14-  </t>
  </si>
  <si>
    <t>Definitions</t>
    <phoneticPr fontId="3" type="noConversion"/>
  </si>
  <si>
    <t>Module Connector</t>
    <phoneticPr fontId="3" type="noConversion"/>
  </si>
  <si>
    <t>Carrier Board Connector</t>
    <phoneticPr fontId="3" type="noConversion"/>
  </si>
  <si>
    <t xml:space="preserve"> D35  </t>
  </si>
  <si>
    <t xml:space="preserve"> USB6-  </t>
  </si>
  <si>
    <t xml:space="preserve"> B36  </t>
  </si>
  <si>
    <t xml:space="preserve"> USB7-  </t>
  </si>
  <si>
    <t xml:space="preserve"> C36  </t>
  </si>
  <si>
    <t xml:space="preserve"> B37  </t>
  </si>
  <si>
    <t xml:space="preserve"> USB7+  </t>
  </si>
  <si>
    <t xml:space="preserve"> C37  </t>
  </si>
  <si>
    <t xml:space="preserve"> D37  </t>
  </si>
  <si>
    <t xml:space="preserve"> PCI_AD16  </t>
  </si>
  <si>
    <t xml:space="preserve"> B38  </t>
  </si>
  <si>
    <t xml:space="preserve"> USB_4_5_OC#  </t>
  </si>
  <si>
    <t xml:space="preserve"> C38  </t>
  </si>
  <si>
    <t xml:space="preserve"> D38  </t>
  </si>
  <si>
    <t xml:space="preserve"> PCI_AD18  </t>
  </si>
  <si>
    <t xml:space="preserve"> USB4-  </t>
  </si>
  <si>
    <t xml:space="preserve"> B39  </t>
  </si>
  <si>
    <t xml:space="preserve"> USB5-  </t>
  </si>
  <si>
    <t xml:space="preserve"> C39  </t>
  </si>
  <si>
    <t xml:space="preserve"> D39  </t>
  </si>
  <si>
    <t xml:space="preserve"> PCI_AD20  </t>
  </si>
  <si>
    <t xml:space="preserve"> B40  </t>
  </si>
  <si>
    <t xml:space="preserve"> USB5+  </t>
  </si>
  <si>
    <t xml:space="preserve"> C40  </t>
  </si>
  <si>
    <t xml:space="preserve"> B41  </t>
  </si>
  <si>
    <t xml:space="preserve"> C41  </t>
  </si>
  <si>
    <t xml:space="preserve"> D41  </t>
  </si>
  <si>
    <t xml:space="preserve"> B42  </t>
  </si>
  <si>
    <t xml:space="preserve"> USB3-  </t>
  </si>
  <si>
    <t xml:space="preserve"> C42  </t>
  </si>
  <si>
    <t xml:space="preserve"> PCI_AD24  </t>
  </si>
  <si>
    <t xml:space="preserve"> USB2+  </t>
  </si>
  <si>
    <t>GBE0_MDI3-</t>
    <phoneticPr fontId="3" type="noConversion"/>
  </si>
  <si>
    <r>
      <t xml:space="preserve"> </t>
    </r>
    <r>
      <rPr>
        <sz val="10"/>
        <color indexed="8"/>
        <rFont val="Arial"/>
        <family val="2"/>
      </rPr>
      <t xml:space="preserve">O
 Analog </t>
    </r>
    <r>
      <rPr>
        <sz val="10"/>
        <rFont val="Arial"/>
        <family val="2"/>
      </rPr>
      <t xml:space="preserve"> </t>
    </r>
    <phoneticPr fontId="3" type="noConversion"/>
  </si>
  <si>
    <r>
      <t xml:space="preserve"> </t>
    </r>
    <r>
      <rPr>
        <sz val="10"/>
        <color indexed="8"/>
        <rFont val="Arial"/>
        <family val="2"/>
      </rPr>
      <t xml:space="preserve">O
 CMOS </t>
    </r>
    <r>
      <rPr>
        <sz val="10"/>
        <rFont val="Arial"/>
        <family val="2"/>
      </rPr>
      <t xml:space="preserve"> </t>
    </r>
    <phoneticPr fontId="3" type="noConversion"/>
  </si>
  <si>
    <t xml:space="preserve"> PEG_TX7+</t>
    <phoneticPr fontId="3" type="noConversion"/>
  </si>
  <si>
    <t xml:space="preserve"> PEG_RX7-</t>
    <phoneticPr fontId="3" type="noConversion"/>
  </si>
  <si>
    <t xml:space="preserve"> PEG_TX7-</t>
    <phoneticPr fontId="3" type="noConversion"/>
  </si>
  <si>
    <t xml:space="preserve"> IDE_CBLID#</t>
    <phoneticPr fontId="3" type="noConversion"/>
  </si>
  <si>
    <t xml:space="preserve"> PEG_RX8+</t>
    <phoneticPr fontId="3" type="noConversion"/>
  </si>
  <si>
    <t xml:space="preserve"> PEG_TX8+</t>
    <phoneticPr fontId="3" type="noConversion"/>
  </si>
  <si>
    <t xml:space="preserve"> PEG_RX8-</t>
    <phoneticPr fontId="3" type="noConversion"/>
  </si>
  <si>
    <t xml:space="preserve"> PEG_TX8-</t>
    <phoneticPr fontId="3" type="noConversion"/>
  </si>
  <si>
    <t xml:space="preserve"> PEG_RX9+</t>
    <phoneticPr fontId="3" type="noConversion"/>
  </si>
  <si>
    <t>All dimensions in mm.</t>
    <phoneticPr fontId="3" type="noConversion"/>
  </si>
  <si>
    <t>Carrier Board Connector Pin Numbering</t>
    <phoneticPr fontId="3" type="noConversion"/>
  </si>
  <si>
    <t>Inputs used for power delivery to the module electronics.</t>
  </si>
  <si>
    <t xml:space="preserve"> A60  </t>
  </si>
  <si>
    <t xml:space="preserve"> B60  </t>
  </si>
  <si>
    <t xml:space="preserve"> C60  </t>
  </si>
  <si>
    <t xml:space="preserve"> D60  </t>
  </si>
  <si>
    <t xml:space="preserve"> A61  </t>
  </si>
  <si>
    <t xml:space="preserve"> PCIE_TX2+  </t>
  </si>
  <si>
    <t xml:space="preserve"> B61  </t>
  </si>
  <si>
    <t xml:space="preserve"> PCIE_RX2+  </t>
  </si>
  <si>
    <t xml:space="preserve"> C61  </t>
  </si>
  <si>
    <t xml:space="preserve"> PEG_RX3+  </t>
  </si>
  <si>
    <t xml:space="preserve"> D61  </t>
  </si>
  <si>
    <t xml:space="preserve"> A62  </t>
  </si>
  <si>
    <t xml:space="preserve"> PCIE_TX2-  </t>
  </si>
  <si>
    <t xml:space="preserve"> B62  </t>
  </si>
  <si>
    <t xml:space="preserve"> PCIE_RX2-  </t>
  </si>
  <si>
    <t xml:space="preserve"> C62  </t>
  </si>
  <si>
    <t xml:space="preserve"> PEG_RX3-  </t>
  </si>
  <si>
    <t xml:space="preserve"> D62  </t>
  </si>
  <si>
    <t xml:space="preserve"> A63  </t>
  </si>
  <si>
    <t xml:space="preserve"> GPI1  </t>
  </si>
  <si>
    <t xml:space="preserve"> B63  </t>
  </si>
  <si>
    <t xml:space="preserve"> GPO3  </t>
  </si>
  <si>
    <t xml:space="preserve"> C63  </t>
  </si>
  <si>
    <t xml:space="preserve"> RSVD  </t>
  </si>
  <si>
    <r>
      <t xml:space="preserve"> D63</t>
    </r>
    <r>
      <rPr>
        <sz val="10"/>
        <rFont val="Arial"/>
        <family val="2"/>
      </rPr>
      <t/>
    </r>
  </si>
  <si>
    <r>
      <t xml:space="preserve"> A64</t>
    </r>
    <r>
      <rPr>
        <sz val="10"/>
        <rFont val="Arial"/>
        <family val="2"/>
      </rPr>
      <t/>
    </r>
  </si>
  <si>
    <r>
      <t xml:space="preserve"> B64</t>
    </r>
    <r>
      <rPr>
        <sz val="10"/>
        <rFont val="Arial"/>
        <family val="2"/>
      </rPr>
      <t/>
    </r>
  </si>
  <si>
    <r>
      <t xml:space="preserve"> C64</t>
    </r>
    <r>
      <rPr>
        <sz val="10"/>
        <rFont val="Arial"/>
        <family val="2"/>
      </rPr>
      <t/>
    </r>
  </si>
  <si>
    <r>
      <t xml:space="preserve"> D64</t>
    </r>
    <r>
      <rPr>
        <sz val="10"/>
        <rFont val="Arial"/>
        <family val="2"/>
      </rPr>
      <t/>
    </r>
  </si>
  <si>
    <r>
      <t xml:space="preserve"> A65</t>
    </r>
    <r>
      <rPr>
        <sz val="10"/>
        <rFont val="Arial"/>
        <family val="2"/>
      </rPr>
      <t/>
    </r>
  </si>
  <si>
    <r>
      <t xml:space="preserve"> B65</t>
    </r>
    <r>
      <rPr>
        <sz val="10"/>
        <rFont val="Arial"/>
        <family val="2"/>
      </rPr>
      <t/>
    </r>
  </si>
  <si>
    <r>
      <t xml:space="preserve"> C65</t>
    </r>
    <r>
      <rPr>
        <sz val="10"/>
        <rFont val="Arial"/>
        <family val="2"/>
      </rPr>
      <t/>
    </r>
  </si>
  <si>
    <r>
      <t xml:space="preserve"> D65</t>
    </r>
    <r>
      <rPr>
        <sz val="10"/>
        <rFont val="Arial"/>
        <family val="2"/>
      </rPr>
      <t/>
    </r>
  </si>
  <si>
    <r>
      <t xml:space="preserve"> A66</t>
    </r>
    <r>
      <rPr>
        <sz val="10"/>
        <rFont val="Arial"/>
        <family val="2"/>
      </rPr>
      <t/>
    </r>
  </si>
  <si>
    <r>
      <t xml:space="preserve"> B66</t>
    </r>
    <r>
      <rPr>
        <sz val="10"/>
        <rFont val="Arial"/>
        <family val="2"/>
      </rPr>
      <t/>
    </r>
  </si>
  <si>
    <r>
      <t xml:space="preserve"> C66</t>
    </r>
    <r>
      <rPr>
        <sz val="10"/>
        <rFont val="Arial"/>
        <family val="2"/>
      </rPr>
      <t/>
    </r>
  </si>
  <si>
    <r>
      <t xml:space="preserve"> D66</t>
    </r>
    <r>
      <rPr>
        <sz val="10"/>
        <rFont val="Arial"/>
        <family val="2"/>
      </rPr>
      <t/>
    </r>
  </si>
  <si>
    <r>
      <t xml:space="preserve"> A67</t>
    </r>
    <r>
      <rPr>
        <sz val="10"/>
        <rFont val="Arial"/>
        <family val="2"/>
      </rPr>
      <t/>
    </r>
  </si>
  <si>
    <r>
      <t xml:space="preserve"> B67</t>
    </r>
    <r>
      <rPr>
        <sz val="10"/>
        <rFont val="Arial"/>
        <family val="2"/>
      </rPr>
      <t/>
    </r>
  </si>
  <si>
    <r>
      <t xml:space="preserve"> C67</t>
    </r>
    <r>
      <rPr>
        <sz val="10"/>
        <rFont val="Arial"/>
        <family val="2"/>
      </rPr>
      <t/>
    </r>
  </si>
  <si>
    <r>
      <t xml:space="preserve"> D67</t>
    </r>
    <r>
      <rPr>
        <sz val="10"/>
        <rFont val="Arial"/>
        <family val="2"/>
      </rPr>
      <t/>
    </r>
  </si>
  <si>
    <r>
      <t xml:space="preserve"> A68</t>
    </r>
    <r>
      <rPr>
        <sz val="10"/>
        <rFont val="Arial"/>
        <family val="2"/>
      </rPr>
      <t/>
    </r>
  </si>
  <si>
    <r>
      <t xml:space="preserve"> B68</t>
    </r>
    <r>
      <rPr>
        <sz val="10"/>
        <rFont val="Arial"/>
        <family val="2"/>
      </rPr>
      <t/>
    </r>
  </si>
  <si>
    <r>
      <t xml:space="preserve"> C68</t>
    </r>
    <r>
      <rPr>
        <sz val="10"/>
        <rFont val="Arial"/>
        <family val="2"/>
      </rPr>
      <t/>
    </r>
  </si>
  <si>
    <r>
      <t xml:space="preserve"> D68</t>
    </r>
    <r>
      <rPr>
        <sz val="10"/>
        <rFont val="Arial"/>
        <family val="2"/>
      </rPr>
      <t/>
    </r>
  </si>
  <si>
    <r>
      <t xml:space="preserve"> A69</t>
    </r>
    <r>
      <rPr>
        <sz val="10"/>
        <rFont val="Arial"/>
        <family val="2"/>
      </rPr>
      <t/>
    </r>
  </si>
  <si>
    <r>
      <t xml:space="preserve"> B69</t>
    </r>
    <r>
      <rPr>
        <sz val="10"/>
        <rFont val="Arial"/>
        <family val="2"/>
      </rPr>
      <t/>
    </r>
  </si>
  <si>
    <r>
      <t xml:space="preserve"> C69</t>
    </r>
    <r>
      <rPr>
        <sz val="10"/>
        <rFont val="Arial"/>
        <family val="2"/>
      </rPr>
      <t/>
    </r>
  </si>
  <si>
    <r>
      <t xml:space="preserve"> D69</t>
    </r>
    <r>
      <rPr>
        <sz val="10"/>
        <rFont val="Arial"/>
        <family val="2"/>
      </rPr>
      <t/>
    </r>
  </si>
  <si>
    <r>
      <t xml:space="preserve"> A70</t>
    </r>
    <r>
      <rPr>
        <sz val="10"/>
        <rFont val="Arial"/>
        <family val="2"/>
      </rPr>
      <t/>
    </r>
  </si>
  <si>
    <r>
      <t xml:space="preserve"> B70</t>
    </r>
    <r>
      <rPr>
        <sz val="10"/>
        <rFont val="Arial"/>
        <family val="2"/>
      </rPr>
      <t/>
    </r>
  </si>
  <si>
    <r>
      <t xml:space="preserve"> C70</t>
    </r>
    <r>
      <rPr>
        <sz val="10"/>
        <rFont val="Arial"/>
        <family val="2"/>
      </rPr>
      <t/>
    </r>
  </si>
  <si>
    <r>
      <t xml:space="preserve"> D70</t>
    </r>
    <r>
      <rPr>
        <sz val="10"/>
        <rFont val="Arial"/>
        <family val="2"/>
      </rPr>
      <t/>
    </r>
  </si>
  <si>
    <t xml:space="preserve"> USB_SSRX0- </t>
  </si>
  <si>
    <t xml:space="preserve"> USB_SSTX0- </t>
  </si>
  <si>
    <t xml:space="preserve"> USB_SSRX0+  </t>
  </si>
  <si>
    <t xml:space="preserve"> USB_SSTX0+  </t>
  </si>
  <si>
    <t xml:space="preserve"> USB_SSTX1- </t>
  </si>
  <si>
    <t xml:space="preserve"> USB_SSRX1+  </t>
  </si>
  <si>
    <t xml:space="preserve"> USB_SSTX1+  </t>
  </si>
  <si>
    <t xml:space="preserve"> USB_SSRX2- </t>
  </si>
  <si>
    <t xml:space="preserve"> USB_SSTX2- </t>
  </si>
  <si>
    <t xml:space="preserve"> USB_SSRX2+  </t>
  </si>
  <si>
    <t xml:space="preserve"> USB_SSTX2+  </t>
  </si>
  <si>
    <t xml:space="preserve"> USB_SSRX3- </t>
  </si>
  <si>
    <t xml:space="preserve"> USB_SSTX3- </t>
  </si>
  <si>
    <t xml:space="preserve"> USB_SSRX3+  </t>
  </si>
  <si>
    <t xml:space="preserve"> USB_SSTX3+  </t>
  </si>
  <si>
    <t xml:space="preserve"> DDI1_PAIR6+  </t>
  </si>
  <si>
    <t xml:space="preserve"> DDI1_PAIR6- </t>
  </si>
  <si>
    <t xml:space="preserve"> PCIE_RX6+  </t>
  </si>
  <si>
    <t xml:space="preserve"> PCIE_TX6+  </t>
  </si>
  <si>
    <t xml:space="preserve"> PCIE_RX6- </t>
  </si>
  <si>
    <t xml:space="preserve"> PCIE_TX6- </t>
  </si>
  <si>
    <t xml:space="preserve"> PCIE_RX7+  </t>
  </si>
  <si>
    <t xml:space="preserve"> PCIE_RX7- </t>
  </si>
  <si>
    <t xml:space="preserve"> PCIE_TX7- </t>
  </si>
  <si>
    <t xml:space="preserve"> DDI1_HPD  </t>
  </si>
  <si>
    <t xml:space="preserve"> DDI1_PAIR4 +  </t>
  </si>
  <si>
    <t xml:space="preserve"> DDI1_PAIR4- </t>
  </si>
  <si>
    <t xml:space="preserve"> DDI1_PAIR0+  </t>
  </si>
  <si>
    <t xml:space="preserve"> DDI1_PAIR0- </t>
  </si>
  <si>
    <t xml:space="preserve"> DDI1_PAIR5+  </t>
  </si>
  <si>
    <t xml:space="preserve"> DDI1_PAIR1+  </t>
  </si>
  <si>
    <t xml:space="preserve"> DDI1_PAIR5- </t>
  </si>
  <si>
    <t xml:space="preserve"> DDI1_PAIR1- </t>
  </si>
  <si>
    <t xml:space="preserve"> DDI1_PAIR2+  </t>
  </si>
  <si>
    <t xml:space="preserve"> DDI1_PAIR2- </t>
  </si>
  <si>
    <t xml:space="preserve"> DDI1_PAIR3+  </t>
  </si>
  <si>
    <t xml:space="preserve"> DDI1_PAIR3- </t>
  </si>
  <si>
    <t xml:space="preserve"> DDI3_PAIR0+  </t>
  </si>
  <si>
    <t xml:space="preserve"> DDI2_PAIR0+  </t>
  </si>
  <si>
    <t xml:space="preserve"> DDI3_PAIR0- </t>
  </si>
  <si>
    <t xml:space="preserve"> DDI2_PAIR0- </t>
  </si>
  <si>
    <t xml:space="preserve"> DDI3_PAIR1+  </t>
  </si>
  <si>
    <t xml:space="preserve"> DDI2_PAIR1+  </t>
  </si>
  <si>
    <t xml:space="preserve"> DDI3_PAIR1- </t>
  </si>
  <si>
    <t xml:space="preserve"> DDI2_PAIR1- </t>
  </si>
  <si>
    <t xml:space="preserve"> DDI3_HPD  </t>
  </si>
  <si>
    <t xml:space="preserve"> DDI2_HPD  </t>
  </si>
  <si>
    <t xml:space="preserve"> DDI3_PAIR2+  </t>
  </si>
  <si>
    <r>
      <t xml:space="preserve"> </t>
    </r>
    <r>
      <rPr>
        <sz val="10"/>
        <color indexed="8"/>
        <rFont val="Arial"/>
        <family val="2"/>
      </rPr>
      <t xml:space="preserve">Primary power input: +12V nominal. See Electrical Specifications section for allowable input range. All available VCC_12V pins on the connector(s) </t>
    </r>
    <r>
      <rPr>
        <b/>
        <sz val="10"/>
        <color indexed="8"/>
        <rFont val="Arial"/>
        <family val="2"/>
      </rPr>
      <t xml:space="preserve">shall </t>
    </r>
    <r>
      <rPr>
        <sz val="10"/>
        <color indexed="8"/>
        <rFont val="Arial"/>
        <family val="2"/>
      </rPr>
      <t xml:space="preserve">be used. </t>
    </r>
    <r>
      <rPr>
        <sz val="10"/>
        <rFont val="Arial"/>
        <family val="2"/>
      </rPr>
      <t xml:space="preserve"> </t>
    </r>
    <phoneticPr fontId="3" type="noConversion"/>
  </si>
  <si>
    <r>
      <t xml:space="preserve"> </t>
    </r>
    <r>
      <rPr>
        <sz val="10"/>
        <color indexed="8"/>
        <rFont val="Arial"/>
        <family val="2"/>
      </rPr>
      <t xml:space="preserve">O CMOS </t>
    </r>
    <r>
      <rPr>
        <sz val="10"/>
        <rFont val="Arial"/>
        <family val="2"/>
      </rPr>
      <t xml:space="preserve"> </t>
    </r>
  </si>
  <si>
    <t xml:space="preserve"> D7  </t>
  </si>
  <si>
    <r>
      <t xml:space="preserve"> </t>
    </r>
    <r>
      <rPr>
        <sz val="10"/>
        <color indexed="8"/>
        <rFont val="Arial"/>
        <family val="2"/>
      </rPr>
      <t xml:space="preserve">Gigabit Ethernet Controller 0 100 Mbit / sec link indicator, active low. </t>
    </r>
    <r>
      <rPr>
        <sz val="10"/>
        <rFont val="Arial"/>
        <family val="2"/>
      </rPr>
      <t xml:space="preserve"> </t>
    </r>
  </si>
  <si>
    <t>B97</t>
    <phoneticPr fontId="3" type="noConversion"/>
  </si>
  <si>
    <t>Pin No.</t>
    <phoneticPr fontId="17" type="noConversion"/>
  </si>
  <si>
    <t>B4</t>
    <phoneticPr fontId="3" type="noConversion"/>
  </si>
  <si>
    <t>B6</t>
    <phoneticPr fontId="3" type="noConversion"/>
  </si>
  <si>
    <t>B7</t>
    <phoneticPr fontId="3" type="noConversion"/>
  </si>
  <si>
    <t>B3</t>
    <phoneticPr fontId="3" type="noConversion"/>
  </si>
  <si>
    <t>B8</t>
    <phoneticPr fontId="3" type="noConversion"/>
  </si>
  <si>
    <t>B9</t>
    <phoneticPr fontId="3" type="noConversion"/>
  </si>
  <si>
    <t>B10</t>
    <phoneticPr fontId="3" type="noConversion"/>
  </si>
  <si>
    <t>A50</t>
    <phoneticPr fontId="3" type="noConversion"/>
  </si>
  <si>
    <r>
      <t xml:space="preserve"> </t>
    </r>
    <r>
      <rPr>
        <sz val="10"/>
        <color indexed="8"/>
        <rFont val="Arial"/>
        <family val="2"/>
      </rPr>
      <t xml:space="preserve">O
 CMOS </t>
    </r>
    <r>
      <rPr>
        <sz val="10"/>
        <rFont val="Arial"/>
        <family val="2"/>
      </rPr>
      <t xml:space="preserve"> </t>
    </r>
    <phoneticPr fontId="3" type="noConversion"/>
  </si>
  <si>
    <t xml:space="preserve"> O
 CMOS  </t>
    <phoneticPr fontId="3" type="noConversion"/>
  </si>
  <si>
    <t>B5</t>
    <phoneticPr fontId="3" type="noConversion"/>
  </si>
  <si>
    <r>
      <t xml:space="preserve"> </t>
    </r>
    <r>
      <rPr>
        <sz val="10"/>
        <color indexed="8"/>
        <rFont val="Arial"/>
        <family val="2"/>
      </rPr>
      <t xml:space="preserve">3.3V /
 3.3V </t>
    </r>
    <r>
      <rPr>
        <sz val="10"/>
        <rFont val="Arial"/>
        <family val="2"/>
      </rPr>
      <t xml:space="preserve"> </t>
    </r>
    <phoneticPr fontId="3" type="noConversion"/>
  </si>
  <si>
    <r>
      <t xml:space="preserve"> </t>
    </r>
    <r>
      <rPr>
        <sz val="10"/>
        <color indexed="8"/>
        <rFont val="Arial"/>
        <family val="2"/>
      </rPr>
      <t xml:space="preserve">GND min
 3.3V max </t>
    </r>
    <r>
      <rPr>
        <sz val="10"/>
        <rFont val="Arial"/>
        <family val="2"/>
      </rPr>
      <t xml:space="preserve"> </t>
    </r>
    <phoneticPr fontId="3" type="noConversion"/>
  </si>
  <si>
    <r>
      <t xml:space="preserve"> </t>
    </r>
    <r>
      <rPr>
        <sz val="10"/>
        <color indexed="8"/>
        <rFont val="Arial"/>
        <family val="2"/>
      </rPr>
      <t xml:space="preserve">3.3V /
 3.3V </t>
    </r>
    <r>
      <rPr>
        <sz val="10"/>
        <rFont val="Arial"/>
        <family val="2"/>
      </rPr>
      <t xml:space="preserve"> </t>
    </r>
    <phoneticPr fontId="3" type="noConversion"/>
  </si>
  <si>
    <r>
      <t>The module connector pins limit the amount of power that can be brought into the COM Express</t>
    </r>
    <r>
      <rPr>
        <vertAlign val="superscript"/>
        <sz val="10"/>
        <rFont val="Arial"/>
        <family val="2"/>
      </rPr>
      <t>TM</t>
    </r>
    <r>
      <rPr>
        <sz val="10"/>
        <rFont val="Arial"/>
        <family val="2"/>
      </rPr>
      <t xml:space="preserve"> modules. The limits are different for module Pin-out Types 1</t>
    </r>
    <r>
      <rPr>
        <sz val="10"/>
        <color indexed="17"/>
        <rFont val="Arial"/>
        <family val="2"/>
      </rPr>
      <t xml:space="preserve">, and 10 </t>
    </r>
    <r>
      <rPr>
        <sz val="10"/>
        <rFont val="Arial"/>
        <family val="2"/>
      </rPr>
      <t>vs</t>
    </r>
    <r>
      <rPr>
        <sz val="10"/>
        <color indexed="17"/>
        <rFont val="Arial"/>
        <family val="2"/>
      </rPr>
      <t>.</t>
    </r>
    <r>
      <rPr>
        <sz val="10"/>
        <rFont val="Arial"/>
        <family val="2"/>
      </rPr>
      <t xml:space="preserve"> Pin-out Types 2 through</t>
    </r>
    <r>
      <rPr>
        <sz val="10"/>
        <color indexed="55"/>
        <rFont val="Arial"/>
        <family val="2"/>
      </rPr>
      <t xml:space="preserve"> 5</t>
    </r>
    <r>
      <rPr>
        <sz val="10"/>
        <color indexed="17"/>
        <rFont val="Arial"/>
        <family val="2"/>
      </rPr>
      <t xml:space="preserve">6, based on the number of 12V power pins </t>
    </r>
    <r>
      <rPr>
        <sz val="10"/>
        <rFont val="Arial"/>
        <family val="2"/>
      </rPr>
      <t>as Pin-out Types 1</t>
    </r>
    <r>
      <rPr>
        <sz val="10"/>
        <color indexed="17"/>
        <rFont val="Arial"/>
        <family val="2"/>
      </rPr>
      <t xml:space="preserve"> and 10 </t>
    </r>
    <r>
      <rPr>
        <sz val="10"/>
        <rFont val="Arial"/>
        <family val="2"/>
      </rPr>
      <t>have fewer pins available.</t>
    </r>
    <phoneticPr fontId="3" type="noConversion"/>
  </si>
  <si>
    <r>
      <t>Input Power — Pin-out Type 1</t>
    </r>
    <r>
      <rPr>
        <b/>
        <sz val="10"/>
        <color indexed="17"/>
        <rFont val="Arial"/>
        <family val="2"/>
      </rPr>
      <t>,10 Modules</t>
    </r>
    <r>
      <rPr>
        <b/>
        <sz val="10"/>
        <rFont val="Arial"/>
        <family val="2"/>
      </rPr>
      <t xml:space="preserve"> (Single Connector, 220 pins)</t>
    </r>
    <phoneticPr fontId="3" type="noConversion"/>
  </si>
  <si>
    <r>
      <t xml:space="preserve"> </t>
    </r>
    <r>
      <rPr>
        <b/>
        <sz val="10"/>
        <color indexed="8"/>
        <rFont val="Arial"/>
        <family val="2"/>
      </rPr>
      <t xml:space="preserve">Power Rail </t>
    </r>
    <r>
      <rPr>
        <sz val="10"/>
        <rFont val="Arial"/>
        <family val="2"/>
      </rPr>
      <t xml:space="preserve"> </t>
    </r>
  </si>
  <si>
    <r>
      <t xml:space="preserve"> </t>
    </r>
    <r>
      <rPr>
        <b/>
        <sz val="10"/>
        <color indexed="8"/>
        <rFont val="Arial"/>
        <family val="2"/>
      </rPr>
      <t xml:space="preserve">Module Pin Current Capability (Amps) </t>
    </r>
    <r>
      <rPr>
        <sz val="10"/>
        <rFont val="Arial"/>
        <family val="2"/>
      </rPr>
      <t xml:space="preserve"> </t>
    </r>
  </si>
  <si>
    <r>
      <t xml:space="preserve"> </t>
    </r>
    <r>
      <rPr>
        <b/>
        <sz val="10"/>
        <color indexed="8"/>
        <rFont val="Arial"/>
        <family val="2"/>
      </rPr>
      <t xml:space="preserve">Nominal Input (Volts) </t>
    </r>
    <r>
      <rPr>
        <sz val="10"/>
        <rFont val="Arial"/>
        <family val="2"/>
      </rPr>
      <t xml:space="preserve"> </t>
    </r>
  </si>
  <si>
    <r>
      <t xml:space="preserve"> </t>
    </r>
    <r>
      <rPr>
        <b/>
        <sz val="10"/>
        <color indexed="8"/>
        <rFont val="Arial"/>
        <family val="2"/>
      </rPr>
      <t xml:space="preserve">Input Range (Volts) </t>
    </r>
    <r>
      <rPr>
        <sz val="10"/>
        <rFont val="Arial"/>
        <family val="2"/>
      </rPr>
      <t xml:space="preserve"> </t>
    </r>
  </si>
  <si>
    <r>
      <t xml:space="preserve"> </t>
    </r>
    <r>
      <rPr>
        <b/>
        <sz val="10"/>
        <color indexed="8"/>
        <rFont val="Arial"/>
        <family val="2"/>
      </rPr>
      <t xml:space="preserve">Derated Input (Volts) </t>
    </r>
    <r>
      <rPr>
        <sz val="10"/>
        <rFont val="Arial"/>
        <family val="2"/>
      </rPr>
      <t xml:space="preserve"> </t>
    </r>
  </si>
  <si>
    <r>
      <t xml:space="preserve"> </t>
    </r>
    <r>
      <rPr>
        <b/>
        <sz val="10"/>
        <color indexed="8"/>
        <rFont val="Arial"/>
        <family val="2"/>
      </rPr>
      <t xml:space="preserve">Max Input Ripple (mV) </t>
    </r>
    <r>
      <rPr>
        <sz val="10"/>
        <rFont val="Arial"/>
        <family val="2"/>
      </rPr>
      <t xml:space="preserve"> </t>
    </r>
    <phoneticPr fontId="3" type="noConversion"/>
  </si>
  <si>
    <r>
      <t xml:space="preserve"> </t>
    </r>
    <r>
      <rPr>
        <b/>
        <sz val="10"/>
        <color indexed="8"/>
        <rFont val="Arial"/>
        <family val="2"/>
      </rPr>
      <t xml:space="preserve">Max Module Input Power (w. derated input) (Watts) </t>
    </r>
    <r>
      <rPr>
        <sz val="10"/>
        <rFont val="Arial"/>
        <family val="2"/>
      </rPr>
      <t xml:space="preserve"> </t>
    </r>
  </si>
  <si>
    <r>
      <t xml:space="preserve"> </t>
    </r>
    <r>
      <rPr>
        <b/>
        <sz val="10"/>
        <color indexed="8"/>
        <rFont val="Arial"/>
        <family val="2"/>
      </rPr>
      <t xml:space="preserve">Assumed Conversion Efficiency </t>
    </r>
    <r>
      <rPr>
        <sz val="10"/>
        <rFont val="Arial"/>
        <family val="2"/>
      </rPr>
      <t xml:space="preserve"> </t>
    </r>
  </si>
  <si>
    <r>
      <t xml:space="preserve"> </t>
    </r>
    <r>
      <rPr>
        <b/>
        <sz val="10"/>
        <color indexed="8"/>
        <rFont val="Arial"/>
        <family val="2"/>
      </rPr>
      <t xml:space="preserve">Max Load Power (Watts) </t>
    </r>
    <r>
      <rPr>
        <sz val="10"/>
        <rFont val="Arial"/>
        <family val="2"/>
      </rPr>
      <t xml:space="preserve"> </t>
    </r>
  </si>
  <si>
    <r>
      <t>10.5</t>
    </r>
    <r>
      <rPr>
        <sz val="10"/>
        <color indexed="8"/>
        <rFont val="Arial"/>
        <family val="2"/>
      </rPr>
      <t xml:space="preserve"> 
</t>
    </r>
    <r>
      <rPr>
        <sz val="10"/>
        <color indexed="17"/>
        <rFont val="Arial"/>
        <family val="2"/>
      </rPr>
      <t>6</t>
    </r>
    <phoneticPr fontId="3" type="noConversion"/>
  </si>
  <si>
    <r>
      <t xml:space="preserve"> </t>
    </r>
    <r>
      <rPr>
        <sz val="10"/>
        <color indexed="8"/>
        <rFont val="Arial"/>
        <family val="2"/>
      </rPr>
      <t xml:space="preserve">12 </t>
    </r>
    <r>
      <rPr>
        <sz val="10"/>
        <rFont val="Arial"/>
        <family val="2"/>
      </rPr>
      <t xml:space="preserve"> </t>
    </r>
  </si>
  <si>
    <r>
      <t xml:space="preserve"> </t>
    </r>
    <r>
      <rPr>
        <sz val="10"/>
        <color indexed="8"/>
        <rFont val="Arial"/>
        <family val="2"/>
      </rPr>
      <t xml:space="preserve">11.4 - 12.6 </t>
    </r>
    <r>
      <rPr>
        <sz val="10"/>
        <rFont val="Arial"/>
        <family val="2"/>
      </rPr>
      <t xml:space="preserve"> </t>
    </r>
  </si>
  <si>
    <r>
      <t xml:space="preserve"> </t>
    </r>
    <r>
      <rPr>
        <sz val="10"/>
        <color indexed="8"/>
        <rFont val="Arial"/>
        <family val="2"/>
      </rPr>
      <t xml:space="preserve">11.4 </t>
    </r>
    <r>
      <rPr>
        <sz val="10"/>
        <rFont val="Arial"/>
        <family val="2"/>
      </rPr>
      <t xml:space="preserve"> </t>
    </r>
  </si>
  <si>
    <r>
      <t xml:space="preserve"> </t>
    </r>
    <r>
      <rPr>
        <sz val="10"/>
        <color indexed="8"/>
        <rFont val="Arial"/>
        <family val="2"/>
      </rPr>
      <t xml:space="preserve">+/- 100 </t>
    </r>
    <r>
      <rPr>
        <sz val="10"/>
        <rFont val="Arial"/>
        <family val="2"/>
      </rPr>
      <t xml:space="preserve"> </t>
    </r>
  </si>
  <si>
    <r>
      <t xml:space="preserve">120 </t>
    </r>
    <r>
      <rPr>
        <sz val="10"/>
        <color indexed="8"/>
        <rFont val="Arial"/>
        <family val="2"/>
      </rPr>
      <t xml:space="preserve">
</t>
    </r>
    <r>
      <rPr>
        <sz val="10"/>
        <color indexed="17"/>
        <rFont val="Arial"/>
        <family val="2"/>
      </rPr>
      <t>68</t>
    </r>
    <phoneticPr fontId="3" type="noConversion"/>
  </si>
  <si>
    <r>
      <t xml:space="preserve"> </t>
    </r>
    <r>
      <rPr>
        <sz val="10"/>
        <color indexed="8"/>
        <rFont val="Arial"/>
        <family val="2"/>
      </rPr>
      <t xml:space="preserve">85% </t>
    </r>
    <r>
      <rPr>
        <sz val="10"/>
        <rFont val="Arial"/>
        <family val="2"/>
      </rPr>
      <t xml:space="preserve"> </t>
    </r>
  </si>
  <si>
    <r>
      <t>101</t>
    </r>
    <r>
      <rPr>
        <sz val="10"/>
        <color indexed="8"/>
        <rFont val="Arial"/>
        <family val="2"/>
      </rPr>
      <t xml:space="preserve"> 
</t>
    </r>
    <r>
      <rPr>
        <sz val="10"/>
        <color indexed="17"/>
        <rFont val="Arial"/>
        <family val="2"/>
      </rPr>
      <t>58</t>
    </r>
    <r>
      <rPr>
        <sz val="10"/>
        <rFont val="Arial"/>
        <family val="2"/>
      </rPr>
      <t xml:space="preserve"> </t>
    </r>
    <phoneticPr fontId="3" type="noConversion"/>
  </si>
  <si>
    <r>
      <t xml:space="preserve"> </t>
    </r>
    <r>
      <rPr>
        <sz val="10"/>
        <color indexed="8"/>
        <rFont val="Arial"/>
        <family val="2"/>
      </rPr>
      <t xml:space="preserve">2 </t>
    </r>
    <r>
      <rPr>
        <sz val="10"/>
        <rFont val="Arial"/>
        <family val="2"/>
      </rPr>
      <t xml:space="preserve"> </t>
    </r>
  </si>
  <si>
    <r>
      <t xml:space="preserve"> </t>
    </r>
    <r>
      <rPr>
        <sz val="10"/>
        <color indexed="8"/>
        <rFont val="Arial"/>
        <family val="2"/>
      </rPr>
      <t xml:space="preserve">5 </t>
    </r>
    <r>
      <rPr>
        <sz val="10"/>
        <rFont val="Arial"/>
        <family val="2"/>
      </rPr>
      <t xml:space="preserve"> </t>
    </r>
  </si>
  <si>
    <r>
      <t xml:space="preserve"> </t>
    </r>
    <r>
      <rPr>
        <sz val="10"/>
        <color indexed="8"/>
        <rFont val="Arial"/>
        <family val="2"/>
      </rPr>
      <t xml:space="preserve">4.75 – 5.25 </t>
    </r>
    <r>
      <rPr>
        <sz val="10"/>
        <rFont val="Arial"/>
        <family val="2"/>
      </rPr>
      <t xml:space="preserve"> </t>
    </r>
  </si>
  <si>
    <r>
      <t xml:space="preserve"> </t>
    </r>
    <r>
      <rPr>
        <sz val="10"/>
        <color indexed="8"/>
        <rFont val="Arial"/>
        <family val="2"/>
      </rPr>
      <t xml:space="preserve">4.75 </t>
    </r>
    <r>
      <rPr>
        <sz val="10"/>
        <rFont val="Arial"/>
        <family val="2"/>
      </rPr>
      <t xml:space="preserve"> </t>
    </r>
  </si>
  <si>
    <r>
      <t xml:space="preserve"> </t>
    </r>
    <r>
      <rPr>
        <sz val="10"/>
        <color indexed="8"/>
        <rFont val="Arial"/>
        <family val="2"/>
      </rPr>
      <t xml:space="preserve">+/- 50 </t>
    </r>
    <r>
      <rPr>
        <sz val="10"/>
        <rFont val="Arial"/>
        <family val="2"/>
      </rPr>
      <t xml:space="preserve"> </t>
    </r>
  </si>
  <si>
    <r>
      <t xml:space="preserve"> </t>
    </r>
    <r>
      <rPr>
        <sz val="10"/>
        <color indexed="8"/>
        <rFont val="Arial"/>
        <family val="2"/>
      </rPr>
      <t xml:space="preserve">9 </t>
    </r>
    <r>
      <rPr>
        <sz val="10"/>
        <rFont val="Arial"/>
        <family val="2"/>
      </rPr>
      <t xml:space="preserve"> </t>
    </r>
  </si>
  <si>
    <r>
      <t xml:space="preserve"> </t>
    </r>
    <r>
      <rPr>
        <sz val="10"/>
        <color indexed="8"/>
        <rFont val="Arial"/>
        <family val="2"/>
      </rPr>
      <t xml:space="preserve">0.5 </t>
    </r>
    <r>
      <rPr>
        <sz val="10"/>
        <rFont val="Arial"/>
        <family val="2"/>
      </rPr>
      <t xml:space="preserve"> </t>
    </r>
  </si>
  <si>
    <r>
      <t xml:space="preserve"> </t>
    </r>
    <r>
      <rPr>
        <sz val="10"/>
        <color indexed="8"/>
        <rFont val="Arial"/>
        <family val="2"/>
      </rPr>
      <t xml:space="preserve">3 </t>
    </r>
    <r>
      <rPr>
        <sz val="10"/>
        <rFont val="Arial"/>
        <family val="2"/>
      </rPr>
      <t xml:space="preserve"> </t>
    </r>
  </si>
  <si>
    <r>
      <t xml:space="preserve"> </t>
    </r>
    <r>
      <rPr>
        <sz val="10"/>
        <color indexed="8"/>
        <rFont val="Arial"/>
        <family val="2"/>
      </rPr>
      <t xml:space="preserve">2.0 - 3.3 </t>
    </r>
    <r>
      <rPr>
        <sz val="10"/>
        <rFont val="Arial"/>
        <family val="2"/>
      </rPr>
      <t xml:space="preserve"> </t>
    </r>
  </si>
  <si>
    <r>
      <t xml:space="preserve"> </t>
    </r>
    <r>
      <rPr>
        <sz val="10"/>
        <color indexed="8"/>
        <rFont val="Arial"/>
        <family val="2"/>
      </rPr>
      <t xml:space="preserve">+/- 20 </t>
    </r>
    <r>
      <rPr>
        <sz val="10"/>
        <rFont val="Arial"/>
        <family val="2"/>
      </rPr>
      <t xml:space="preserve"> </t>
    </r>
  </si>
  <si>
    <r>
      <t>Input Power — Pin-out Type 2,3,4,5</t>
    </r>
    <r>
      <rPr>
        <b/>
        <sz val="10"/>
        <color indexed="17"/>
        <rFont val="Arial"/>
        <family val="2"/>
      </rPr>
      <t>,6</t>
    </r>
    <r>
      <rPr>
        <b/>
        <sz val="10"/>
        <rFont val="Arial"/>
        <family val="2"/>
      </rPr>
      <t xml:space="preserve"> Modules (Dual Connector, 440 pins)</t>
    </r>
    <phoneticPr fontId="3" type="noConversion"/>
  </si>
  <si>
    <r>
      <t xml:space="preserve"> </t>
    </r>
    <r>
      <rPr>
        <b/>
        <sz val="10"/>
        <color indexed="8"/>
        <rFont val="Arial"/>
        <family val="2"/>
      </rPr>
      <t xml:space="preserve">Rail </t>
    </r>
    <r>
      <rPr>
        <sz val="10"/>
        <rFont val="Arial"/>
        <family val="2"/>
      </rPr>
      <t xml:space="preserve"> </t>
    </r>
  </si>
  <si>
    <r>
      <t xml:space="preserve"> </t>
    </r>
    <r>
      <rPr>
        <b/>
        <sz val="10"/>
        <color indexed="8"/>
        <rFont val="Arial"/>
        <family val="2"/>
      </rPr>
      <t xml:space="preserve">Derated Input </t>
    </r>
    <r>
      <rPr>
        <sz val="10"/>
        <rFont val="Arial"/>
        <family val="2"/>
      </rPr>
      <t xml:space="preserve"> </t>
    </r>
  </si>
  <si>
    <r>
      <t xml:space="preserve"> </t>
    </r>
    <r>
      <rPr>
        <b/>
        <sz val="10"/>
        <color indexed="8"/>
        <rFont val="Arial"/>
        <family val="2"/>
      </rPr>
      <t xml:space="preserve">Max Input Ripple </t>
    </r>
    <r>
      <rPr>
        <sz val="10"/>
        <rFont val="Arial"/>
        <family val="2"/>
      </rPr>
      <t xml:space="preserve"> </t>
    </r>
  </si>
  <si>
    <r>
      <t>16.5</t>
    </r>
    <r>
      <rPr>
        <sz val="10"/>
        <color indexed="8"/>
        <rFont val="Arial"/>
        <family val="2"/>
      </rPr>
      <t xml:space="preserve">
</t>
    </r>
    <r>
      <rPr>
        <sz val="10"/>
        <color indexed="17"/>
        <rFont val="Arial"/>
        <family val="2"/>
      </rPr>
      <t>12</t>
    </r>
    <phoneticPr fontId="3" type="noConversion"/>
  </si>
  <si>
    <r>
      <t>188</t>
    </r>
    <r>
      <rPr>
        <sz val="10"/>
        <color indexed="8"/>
        <rFont val="Arial"/>
        <family val="2"/>
      </rPr>
      <t xml:space="preserve">
</t>
    </r>
    <r>
      <rPr>
        <sz val="10"/>
        <color indexed="17"/>
        <rFont val="Arial"/>
        <family val="2"/>
      </rPr>
      <t xml:space="preserve">137 </t>
    </r>
    <r>
      <rPr>
        <sz val="10"/>
        <rFont val="Arial"/>
        <family val="2"/>
      </rPr>
      <t xml:space="preserve"> </t>
    </r>
    <phoneticPr fontId="3" type="noConversion"/>
  </si>
  <si>
    <r>
      <t>160</t>
    </r>
    <r>
      <rPr>
        <sz val="10"/>
        <color indexed="8"/>
        <rFont val="Arial"/>
        <family val="2"/>
      </rPr>
      <t xml:space="preserve">
</t>
    </r>
    <r>
      <rPr>
        <sz val="10"/>
        <color indexed="17"/>
        <rFont val="Arial"/>
        <family val="2"/>
      </rPr>
      <t>116</t>
    </r>
    <phoneticPr fontId="3" type="noConversion"/>
  </si>
  <si>
    <t>Input Power — Sequencing</t>
    <phoneticPr fontId="3" type="noConversion"/>
  </si>
  <si>
    <r>
      <t>COM Express</t>
    </r>
    <r>
      <rPr>
        <vertAlign val="superscript"/>
        <sz val="10"/>
        <rFont val="Arial"/>
        <family val="2"/>
      </rPr>
      <t>TM</t>
    </r>
    <r>
      <rPr>
        <sz val="10"/>
        <rFont val="Arial"/>
        <family val="2"/>
      </rPr>
      <t xml:space="preserve"> input power sequencing requirements are as follows: 
VCC_RTC shall come up at the same time or before VCC_5V_SBY comes up. 
VCC_5V_SBY shall come up at the same time or before VCC_12V comes up. 
PWROK shall be active at the same time or after VCC_12V comes up. 
PWROK shall be inactive at the same time or before VCC_12V goes down. 
VCC_12V shall go down at the same time or before VCC_5V_SBY goes down. 
VCC_5V_SBY shall go down at the same time or before VCC_RTC goes down.</t>
    </r>
    <phoneticPr fontId="3" type="noConversion"/>
  </si>
  <si>
    <t>Power Sequencing</t>
    <phoneticPr fontId="3" type="noConversion"/>
  </si>
  <si>
    <r>
      <t xml:space="preserve"> </t>
    </r>
    <r>
      <rPr>
        <sz val="10"/>
        <color indexed="8"/>
        <rFont val="Arial"/>
        <family val="2"/>
      </rPr>
      <t xml:space="preserve">T1 </t>
    </r>
    <r>
      <rPr>
        <sz val="10"/>
        <rFont val="Arial"/>
        <family val="2"/>
      </rPr>
      <t xml:space="preserve"> </t>
    </r>
  </si>
  <si>
    <r>
      <t xml:space="preserve"> </t>
    </r>
    <r>
      <rPr>
        <sz val="10"/>
        <color indexed="8"/>
        <rFont val="Arial"/>
        <family val="2"/>
      </rPr>
      <t xml:space="preserve">VCC_RTC rise to VCC_5V_SBY rise </t>
    </r>
    <r>
      <rPr>
        <sz val="10"/>
        <rFont val="Arial"/>
        <family val="2"/>
      </rPr>
      <t xml:space="preserve"> </t>
    </r>
  </si>
  <si>
    <r>
      <t xml:space="preserve"> </t>
    </r>
    <r>
      <rPr>
        <sz val="10"/>
        <color indexed="8"/>
        <rFont val="Arial"/>
        <family val="2"/>
      </rPr>
      <t xml:space="preserve">≥0 ms </t>
    </r>
    <r>
      <rPr>
        <sz val="10"/>
        <rFont val="Arial"/>
        <family val="2"/>
      </rPr>
      <t xml:space="preserve"> </t>
    </r>
  </si>
  <si>
    <r>
      <t xml:space="preserve"> </t>
    </r>
    <r>
      <rPr>
        <sz val="10"/>
        <color indexed="8"/>
        <rFont val="Arial"/>
        <family val="2"/>
      </rPr>
      <t xml:space="preserve">T2 </t>
    </r>
    <r>
      <rPr>
        <sz val="10"/>
        <rFont val="Arial"/>
        <family val="2"/>
      </rPr>
      <t xml:space="preserve"> </t>
    </r>
  </si>
  <si>
    <r>
      <t xml:space="preserve"> </t>
    </r>
    <r>
      <rPr>
        <sz val="10"/>
        <color indexed="8"/>
        <rFont val="Arial"/>
        <family val="2"/>
      </rPr>
      <t xml:space="preserve">VCC_5V_SBY rise to VCC_12V rise </t>
    </r>
    <r>
      <rPr>
        <sz val="10"/>
        <rFont val="Arial"/>
        <family val="2"/>
      </rPr>
      <t xml:space="preserve"> </t>
    </r>
  </si>
  <si>
    <r>
      <t xml:space="preserve"> </t>
    </r>
    <r>
      <rPr>
        <sz val="10"/>
        <color indexed="8"/>
        <rFont val="Arial"/>
        <family val="2"/>
      </rPr>
      <t xml:space="preserve">T3 </t>
    </r>
    <r>
      <rPr>
        <sz val="10"/>
        <rFont val="Arial"/>
        <family val="2"/>
      </rPr>
      <t xml:space="preserve"> </t>
    </r>
  </si>
  <si>
    <r>
      <t xml:space="preserve">Some signals, detailed below, require Carrier Board termination for proper operation. If the signals and the feature are not used, no Carrier Board termination is required, and the pins </t>
    </r>
    <r>
      <rPr>
        <b/>
        <sz val="10"/>
        <rFont val="Arial"/>
        <family val="2"/>
      </rPr>
      <t>may</t>
    </r>
    <r>
      <rPr>
        <sz val="10"/>
        <rFont val="Arial"/>
        <family val="2"/>
      </rPr>
      <t xml:space="preserve"> be left open.</t>
    </r>
    <phoneticPr fontId="3" type="noConversion"/>
  </si>
  <si>
    <t>Signals Requiring Module Termination</t>
    <phoneticPr fontId="3" type="noConversion"/>
  </si>
  <si>
    <t>The signals below might require Module termination. They are mentioned to provide guidance to both the Module and Carrier designer.</t>
    <phoneticPr fontId="3" type="noConversion"/>
  </si>
  <si>
    <t>AC coupled on the Module</t>
    <phoneticPr fontId="3" type="noConversion"/>
  </si>
  <si>
    <r>
      <t xml:space="preserve">The following signals </t>
    </r>
    <r>
      <rPr>
        <b/>
        <sz val="10"/>
        <color indexed="17"/>
        <rFont val="Arial"/>
        <family val="2"/>
      </rPr>
      <t xml:space="preserve">shall </t>
    </r>
    <r>
      <rPr>
        <sz val="10"/>
        <color indexed="17"/>
        <rFont val="Arial"/>
        <family val="2"/>
      </rPr>
      <t>be AC coupled on the Module.
• SDVO[B:C]_RED+/-
• SDVO[B:C]_GRN+/-
• SDVO[B:C]_BLU+/-
• SDVO[B:C]_CK+/-
• SATA[0:3]TX+/-
• SATA[0:3]RX+/-
• PCIE_TX[0:31]+/-
• PEG_TX[0:15]+/-</t>
    </r>
    <phoneticPr fontId="3" type="noConversion"/>
  </si>
  <si>
    <t>Misc</t>
    <phoneticPr fontId="3" type="noConversion"/>
  </si>
  <si>
    <r>
      <t>The Module</t>
    </r>
    <r>
      <rPr>
        <b/>
        <sz val="10"/>
        <color indexed="17"/>
        <rFont val="Arial"/>
        <family val="2"/>
      </rPr>
      <t xml:space="preserve"> shall</t>
    </r>
    <r>
      <rPr>
        <sz val="10"/>
        <color indexed="17"/>
        <rFont val="Arial"/>
        <family val="2"/>
      </rPr>
      <t xml:space="preserve"> provide the termination for the signals below. The following signals </t>
    </r>
    <r>
      <rPr>
        <b/>
        <sz val="10"/>
        <color indexed="17"/>
        <rFont val="Arial"/>
        <family val="2"/>
      </rPr>
      <t>should</t>
    </r>
    <r>
      <rPr>
        <sz val="10"/>
        <color indexed="17"/>
        <rFont val="Arial"/>
        <family val="2"/>
      </rPr>
      <t xml:space="preserve"> be pulled-up to 3.3V with a 2.2kΩ resistor
• LVDS_I2C_CK
• LVDS_I2C_DAT
• I2C_CK
• I2C_DAT
• VGA_I2C_CK
• VGA_I2C_DAT</t>
    </r>
    <phoneticPr fontId="3" type="noConversion"/>
  </si>
  <si>
    <r>
      <t xml:space="preserve">The Module </t>
    </r>
    <r>
      <rPr>
        <b/>
        <sz val="10"/>
        <color indexed="17"/>
        <rFont val="Arial"/>
        <family val="2"/>
      </rPr>
      <t>shall</t>
    </r>
    <r>
      <rPr>
        <sz val="10"/>
        <color indexed="17"/>
        <rFont val="Arial"/>
        <family val="2"/>
      </rPr>
      <t xml:space="preserve"> provide the termination for the signals below. The following signals </t>
    </r>
    <r>
      <rPr>
        <b/>
        <sz val="10"/>
        <color indexed="17"/>
        <rFont val="Arial"/>
        <family val="2"/>
      </rPr>
      <t xml:space="preserve">should </t>
    </r>
    <r>
      <rPr>
        <sz val="10"/>
        <color indexed="17"/>
        <rFont val="Arial"/>
        <family val="2"/>
      </rPr>
      <t>be pulled-up to 3.3V with a 4.7kΩ resistor
• IDE_IORDY</t>
    </r>
    <phoneticPr fontId="3" type="noConversion"/>
  </si>
  <si>
    <r>
      <t>The Module</t>
    </r>
    <r>
      <rPr>
        <b/>
        <sz val="10"/>
        <color indexed="17"/>
        <rFont val="Arial"/>
        <family val="2"/>
      </rPr>
      <t xml:space="preserve"> shall </t>
    </r>
    <r>
      <rPr>
        <sz val="10"/>
        <color indexed="17"/>
        <rFont val="Arial"/>
        <family val="2"/>
      </rPr>
      <t>provide the termination for the signals below. The following signals</t>
    </r>
    <r>
      <rPr>
        <b/>
        <sz val="10"/>
        <color indexed="17"/>
        <rFont val="Arial"/>
        <family val="2"/>
      </rPr>
      <t xml:space="preserve"> should</t>
    </r>
    <r>
      <rPr>
        <sz val="10"/>
        <color indexed="17"/>
        <rFont val="Arial"/>
        <family val="2"/>
      </rPr>
      <t xml:space="preserve"> be pulled-up to 3.3V with a 8.2kΩ resistor
• PCI_IRQ[A:D]#
• PCI_IRDY#
• PCI_LOCK#
• PCI_PERR#
• PCI_REQ[0:3]#
• PCI_SERR#
• PCI_STOP#
• PCI_TRDY#
• PCI_FRAME#
• PCI_CLKRUN#
• LPC_SERIRQ</t>
    </r>
    <phoneticPr fontId="3" type="noConversion"/>
  </si>
  <si>
    <t>Signal List</t>
    <phoneticPr fontId="3" type="noConversion"/>
  </si>
  <si>
    <r>
      <t>COM ExpressTM signal descriptions are described in the following table. The Pin Availability column in the table indicates in which Pin-out Types the signal is available. Module Pin-out Types 1 through</t>
    </r>
    <r>
      <rPr>
        <sz val="10"/>
        <color indexed="60"/>
        <rFont val="Arial"/>
        <family val="2"/>
      </rPr>
      <t xml:space="preserve"> </t>
    </r>
    <r>
      <rPr>
        <sz val="10"/>
        <color indexed="55"/>
        <rFont val="Arial"/>
        <family val="2"/>
      </rPr>
      <t>5</t>
    </r>
    <r>
      <rPr>
        <sz val="10"/>
        <rFont val="Arial"/>
        <family val="2"/>
      </rPr>
      <t xml:space="preserve"> </t>
    </r>
    <r>
      <rPr>
        <sz val="10"/>
        <color indexed="17"/>
        <rFont val="Arial"/>
        <family val="2"/>
      </rPr>
      <t>6 and 10</t>
    </r>
    <r>
      <rPr>
        <sz val="10"/>
        <rFont val="Arial"/>
        <family val="2"/>
      </rPr>
      <t xml:space="preserve"> </t>
    </r>
    <r>
      <rPr>
        <sz val="10"/>
        <rFont val="Arial"/>
        <family val="2"/>
      </rPr>
      <t>are designated T1,T2,T3,T4,T5</t>
    </r>
    <r>
      <rPr>
        <sz val="10"/>
        <color indexed="17"/>
        <rFont val="Arial"/>
        <family val="2"/>
      </rPr>
      <t>,T6,T10</t>
    </r>
    <r>
      <rPr>
        <sz val="10"/>
        <rFont val="Arial"/>
        <family val="2"/>
      </rPr>
      <t xml:space="preserve"> in the Pin Availability column. A notation of “All” indicates that the signal is available to all module Pin-out Types.</t>
    </r>
    <phoneticPr fontId="3" type="noConversion"/>
  </si>
  <si>
    <t>Signals Requiring Carrier Board Termination</t>
    <phoneticPr fontId="3" type="noConversion"/>
  </si>
  <si>
    <t>SPI</t>
    <phoneticPr fontId="3" type="noConversion"/>
  </si>
  <si>
    <t xml:space="preserve"> SDVO  </t>
  </si>
  <si>
    <t xml:space="preserve"> DP  </t>
  </si>
  <si>
    <t xml:space="preserve"> HDMI/DVI</t>
    <phoneticPr fontId="3" type="noConversion"/>
  </si>
  <si>
    <t xml:space="preserve"> SDVO1_CK+  </t>
  </si>
  <si>
    <t xml:space="preserve"> SDVO1_CK- </t>
  </si>
  <si>
    <t xml:space="preserve"> SDVO1_CTRLCLK  </t>
  </si>
  <si>
    <t xml:space="preserve"> SDVO1_CTRLDATA  </t>
  </si>
  <si>
    <t xml:space="preserve"> Row C  </t>
    <phoneticPr fontId="3" type="noConversion"/>
  </si>
  <si>
    <t>I/F</t>
    <phoneticPr fontId="3" type="noConversion"/>
  </si>
  <si>
    <t>PWR</t>
    <phoneticPr fontId="3" type="noConversion"/>
  </si>
  <si>
    <t xml:space="preserve"> DP1_HPD  </t>
  </si>
  <si>
    <t xml:space="preserve"> HDMI1_HPD  </t>
  </si>
  <si>
    <t xml:space="preserve"> DP2_AUX+  </t>
  </si>
  <si>
    <t xml:space="preserve"> HDMI2_CTRLCLK  </t>
  </si>
  <si>
    <t xml:space="preserve"> DP2_AUX- </t>
  </si>
  <si>
    <t xml:space="preserve"> HDMI2_CTRLDATA  </t>
  </si>
  <si>
    <r>
      <t xml:space="preserve">General purpose output pins. Upon a hardware reset, these outputs </t>
    </r>
    <r>
      <rPr>
        <b/>
        <sz val="10"/>
        <color indexed="8"/>
        <rFont val="Arial"/>
        <family val="2"/>
      </rPr>
      <t xml:space="preserve">should </t>
    </r>
    <r>
      <rPr>
        <sz val="10"/>
        <color indexed="8"/>
        <rFont val="Arial"/>
        <family val="2"/>
      </rPr>
      <t xml:space="preserve">be low. </t>
    </r>
    <r>
      <rPr>
        <sz val="10"/>
        <rFont val="Arial"/>
        <family val="2"/>
      </rPr>
      <t xml:space="preserve"> </t>
    </r>
    <phoneticPr fontId="3" type="noConversion"/>
  </si>
  <si>
    <r>
      <t xml:space="preserve">General purpose input pins. Pulled high internally on the module. </t>
    </r>
    <r>
      <rPr>
        <sz val="10"/>
        <rFont val="Arial"/>
        <family val="2"/>
      </rPr>
      <t xml:space="preserve"> </t>
    </r>
    <phoneticPr fontId="3" type="noConversion"/>
  </si>
  <si>
    <t xml:space="preserve"> PEG_TX1-</t>
  </si>
  <si>
    <t xml:space="preserve"> PEG_TX2-</t>
  </si>
  <si>
    <t xml:space="preserve"> PEG_TX3-</t>
  </si>
  <si>
    <t xml:space="preserve"> PEG_TX4-</t>
  </si>
  <si>
    <t xml:space="preserve"> PEG_TX5-</t>
  </si>
  <si>
    <t xml:space="preserve"> PEG_TX6-</t>
  </si>
  <si>
    <t xml:space="preserve"> PEG_TX7-</t>
  </si>
  <si>
    <t xml:space="preserve"> PEG_TX8-</t>
  </si>
  <si>
    <t xml:space="preserve"> PEG_TX9-</t>
  </si>
  <si>
    <t xml:space="preserve"> PEG_TX10-</t>
  </si>
  <si>
    <t xml:space="preserve"> PEG_TX11-</t>
  </si>
  <si>
    <t xml:space="preserve"> PEG_TX12-</t>
  </si>
  <si>
    <t>C54</t>
    <phoneticPr fontId="3" type="noConversion"/>
  </si>
  <si>
    <t xml:space="preserve"> Serial ATA  </t>
  </si>
  <si>
    <r>
      <t xml:space="preserve"> TYPE1#</t>
    </r>
    <r>
      <rPr>
        <sz val="10"/>
        <rFont val="Arial"/>
        <family val="2"/>
      </rPr>
      <t/>
    </r>
  </si>
  <si>
    <r>
      <t xml:space="preserve"> All dimensions are shown in millimeters.
 Tolerances</t>
    </r>
    <r>
      <rPr>
        <b/>
        <sz val="10"/>
        <color indexed="17"/>
        <rFont val="Arial"/>
        <family val="2"/>
      </rPr>
      <t xml:space="preserve"> </t>
    </r>
    <r>
      <rPr>
        <b/>
        <i/>
        <sz val="10"/>
        <color indexed="17"/>
        <rFont val="Arial"/>
        <family val="2"/>
      </rPr>
      <t>shall</t>
    </r>
    <r>
      <rPr>
        <sz val="10"/>
        <color indexed="17"/>
        <rFont val="Arial"/>
        <family val="2"/>
      </rPr>
      <t xml:space="preserve"> be ± 0.25mm [±0.010"], unless noted otherwise.
 The 440 pin connector pair</t>
    </r>
    <r>
      <rPr>
        <b/>
        <sz val="10"/>
        <color indexed="17"/>
        <rFont val="Arial"/>
        <family val="2"/>
      </rPr>
      <t xml:space="preserve"> </t>
    </r>
    <r>
      <rPr>
        <b/>
        <i/>
        <sz val="10"/>
        <color indexed="17"/>
        <rFont val="Arial"/>
        <family val="2"/>
      </rPr>
      <t>shall</t>
    </r>
    <r>
      <rPr>
        <sz val="10"/>
        <color indexed="17"/>
        <rFont val="Arial"/>
        <family val="2"/>
      </rPr>
      <t xml:space="preserve"> be mounted on the backside of the PCB and is seen “through” the board in this view.
 The four mounting holes shown </t>
    </r>
    <r>
      <rPr>
        <b/>
        <i/>
        <sz val="10"/>
        <color indexed="17"/>
        <rFont val="Arial"/>
        <family val="2"/>
      </rPr>
      <t>shall</t>
    </r>
    <r>
      <rPr>
        <sz val="10"/>
        <color indexed="17"/>
        <rFont val="Arial"/>
        <family val="2"/>
      </rPr>
      <t xml:space="preserve"> use 6 mm diameter pads and have 2.7 mm plated holes, for use with 2.5 mm hardware. The pads </t>
    </r>
    <r>
      <rPr>
        <b/>
        <i/>
        <sz val="10"/>
        <color indexed="17"/>
        <rFont val="Arial"/>
        <family val="2"/>
      </rPr>
      <t>shall</t>
    </r>
    <r>
      <rPr>
        <sz val="10"/>
        <color indexed="17"/>
        <rFont val="Arial"/>
        <family val="2"/>
      </rPr>
      <t xml:space="preserve"> be tied to the PCB ground plane.
 Modules </t>
    </r>
    <r>
      <rPr>
        <b/>
        <i/>
        <sz val="10"/>
        <color indexed="17"/>
        <rFont val="Arial"/>
        <family val="2"/>
      </rPr>
      <t>shall</t>
    </r>
    <r>
      <rPr>
        <sz val="10"/>
        <color indexed="17"/>
        <rFont val="Arial"/>
        <family val="2"/>
      </rPr>
      <t xml:space="preserve"> include the 4 mounting holes as shown in Figure 6-1 above. These holes are primarily used to attach the module to the carrier.</t>
    </r>
    <phoneticPr fontId="3" type="noConversion"/>
  </si>
  <si>
    <t>Module Size — Basic Module</t>
    <phoneticPr fontId="3" type="noConversion"/>
  </si>
  <si>
    <t>B71</t>
    <phoneticPr fontId="3" type="noConversion"/>
  </si>
  <si>
    <t>B72</t>
  </si>
  <si>
    <t>B73</t>
  </si>
  <si>
    <t>B74</t>
  </si>
  <si>
    <t>B75</t>
  </si>
  <si>
    <t>B76</t>
  </si>
  <si>
    <t>B77</t>
    <phoneticPr fontId="3" type="noConversion"/>
  </si>
  <si>
    <t>B78</t>
    <phoneticPr fontId="3" type="noConversion"/>
  </si>
  <si>
    <t>B24</t>
    <phoneticPr fontId="3" type="noConversion"/>
  </si>
  <si>
    <r>
      <t xml:space="preserve"> </t>
    </r>
    <r>
      <rPr>
        <sz val="10"/>
        <color indexed="8"/>
        <rFont val="Arial"/>
        <family val="2"/>
      </rPr>
      <t xml:space="preserve">Horizontal sync output to VGA monitor </t>
    </r>
    <r>
      <rPr>
        <sz val="10"/>
        <rFont val="Arial"/>
        <family val="2"/>
      </rPr>
      <t xml:space="preserve"> </t>
    </r>
  </si>
  <si>
    <r>
      <t xml:space="preserve"> </t>
    </r>
    <r>
      <rPr>
        <sz val="10"/>
        <color indexed="8"/>
        <rFont val="Arial"/>
        <family val="2"/>
      </rPr>
      <t xml:space="preserve">Vertical sync output to VGA monitor </t>
    </r>
    <r>
      <rPr>
        <sz val="10"/>
        <rFont val="Arial"/>
        <family val="2"/>
      </rPr>
      <t xml:space="preserve"> </t>
    </r>
  </si>
  <si>
    <r>
      <t xml:space="preserve"> </t>
    </r>
    <r>
      <rPr>
        <sz val="10"/>
        <color indexed="8"/>
        <rFont val="Arial"/>
        <family val="2"/>
      </rPr>
      <t xml:space="preserve">DDC clock line (I2C port dedicated to identify VGA monitor capabilities) </t>
    </r>
    <r>
      <rPr>
        <sz val="10"/>
        <rFont val="Arial"/>
        <family val="2"/>
      </rPr>
      <t xml:space="preserve"> </t>
    </r>
  </si>
  <si>
    <r>
      <t xml:space="preserve"> </t>
    </r>
    <r>
      <rPr>
        <sz val="10"/>
        <color indexed="8"/>
        <rFont val="Arial"/>
        <family val="2"/>
      </rPr>
      <t xml:space="preserve">I/O OD
 CMOS </t>
    </r>
    <r>
      <rPr>
        <sz val="10"/>
        <rFont val="Arial"/>
        <family val="2"/>
      </rPr>
      <t xml:space="preserve"> </t>
    </r>
    <phoneticPr fontId="3" type="noConversion"/>
  </si>
  <si>
    <r>
      <t xml:space="preserve"> </t>
    </r>
    <r>
      <rPr>
        <sz val="10"/>
        <color indexed="8"/>
        <rFont val="Arial"/>
        <family val="2"/>
      </rPr>
      <t xml:space="preserve">DDC data line. </t>
    </r>
    <r>
      <rPr>
        <sz val="10"/>
        <rFont val="Arial"/>
        <family val="2"/>
      </rPr>
      <t xml:space="preserve"> </t>
    </r>
  </si>
  <si>
    <r>
      <t xml:space="preserve"> </t>
    </r>
    <r>
      <rPr>
        <sz val="10"/>
        <color indexed="8"/>
        <rFont val="Arial"/>
        <family val="2"/>
      </rPr>
      <t xml:space="preserve">OD
 CMOS </t>
    </r>
    <r>
      <rPr>
        <sz val="10"/>
        <rFont val="Arial"/>
        <family val="2"/>
      </rPr>
      <t xml:space="preserve"> </t>
    </r>
    <phoneticPr fontId="3" type="noConversion"/>
  </si>
  <si>
    <r>
      <t xml:space="preserve"> </t>
    </r>
    <r>
      <rPr>
        <sz val="10"/>
        <color indexed="8"/>
        <rFont val="Arial"/>
        <family val="2"/>
      </rPr>
      <t xml:space="preserve">I/O 
Analog </t>
    </r>
    <r>
      <rPr>
        <sz val="10"/>
        <rFont val="Arial"/>
        <family val="2"/>
      </rPr>
      <t xml:space="preserve"> </t>
    </r>
    <phoneticPr fontId="3" type="noConversion"/>
  </si>
  <si>
    <t>Version</t>
    <phoneticPr fontId="17" type="noConversion"/>
  </si>
  <si>
    <t>Date</t>
    <phoneticPr fontId="17" type="noConversion"/>
  </si>
  <si>
    <t>Revised Item</t>
    <phoneticPr fontId="17" type="noConversion"/>
  </si>
  <si>
    <t xml:space="preserve"> SDVOC_CK- </t>
    <phoneticPr fontId="3" type="noConversion"/>
  </si>
  <si>
    <r>
      <t>Transformer</t>
    </r>
    <r>
      <rPr>
        <sz val="10"/>
        <rFont val="Arial"/>
        <family val="2"/>
      </rPr>
      <t xml:space="preserve"> Magnetics Module</t>
    </r>
    <r>
      <rPr>
        <sz val="10"/>
        <rFont val="Arial"/>
        <family val="2"/>
      </rPr>
      <t xml:space="preserve"> center taps</t>
    </r>
    <phoneticPr fontId="3" type="noConversion"/>
  </si>
  <si>
    <r>
      <t xml:space="preserve"> </t>
    </r>
    <r>
      <rPr>
        <sz val="10"/>
        <color indexed="8"/>
        <rFont val="Arial"/>
        <family val="2"/>
      </rPr>
      <t xml:space="preserve">OD
 CMOS </t>
    </r>
    <r>
      <rPr>
        <sz val="10"/>
        <rFont val="Arial"/>
        <family val="2"/>
      </rPr>
      <t xml:space="preserve"> </t>
    </r>
    <phoneticPr fontId="3" type="noConversion"/>
  </si>
  <si>
    <r>
      <t xml:space="preserve"> </t>
    </r>
    <r>
      <rPr>
        <sz val="10"/>
        <color indexed="8"/>
        <rFont val="Arial"/>
        <family val="2"/>
      </rPr>
      <t xml:space="preserve">Gigabit Ethernet Controller 0 activity indicator, active low. </t>
    </r>
    <r>
      <rPr>
        <sz val="10"/>
        <rFont val="Arial"/>
        <family val="2"/>
      </rPr>
      <t xml:space="preserve"> </t>
    </r>
  </si>
  <si>
    <r>
      <t xml:space="preserve"> </t>
    </r>
    <r>
      <rPr>
        <sz val="10"/>
        <color indexed="8"/>
        <rFont val="Arial"/>
        <family val="2"/>
      </rPr>
      <t xml:space="preserve">Gigabit Ethernet Controller 0 link indicator, active low. </t>
    </r>
    <r>
      <rPr>
        <sz val="10"/>
        <rFont val="Arial"/>
        <family val="2"/>
      </rPr>
      <t xml:space="preserve"> </t>
    </r>
  </si>
  <si>
    <r>
      <t xml:space="preserve"> </t>
    </r>
    <r>
      <rPr>
        <sz val="10"/>
        <color indexed="8"/>
        <rFont val="Arial"/>
        <family val="2"/>
      </rPr>
      <t xml:space="preserve">OD
 CMOS </t>
    </r>
    <r>
      <rPr>
        <sz val="10"/>
        <rFont val="Arial"/>
        <family val="2"/>
      </rPr>
      <t xml:space="preserve"> </t>
    </r>
    <phoneticPr fontId="3" type="noConversion"/>
  </si>
  <si>
    <r>
      <t xml:space="preserve"> </t>
    </r>
    <r>
      <rPr>
        <sz val="10"/>
        <color indexed="8"/>
        <rFont val="Arial"/>
        <family val="2"/>
      </rPr>
      <t xml:space="preserve">LVDS panel backlight brightness control </t>
    </r>
    <r>
      <rPr>
        <sz val="10"/>
        <rFont val="Arial"/>
        <family val="2"/>
      </rPr>
      <t xml:space="preserve"> </t>
    </r>
  </si>
  <si>
    <t>The type 10 Pin-out was introduced with COM Express Rev. 2.0. (Pin-out Type 10 is not compatible to Type 1-6)
• Single 220 pin connector (A-B connector)
• Up to 8 USB 2.0 ports; 4 shared over-current lines
• Up to 2 Serial ATA or SAS ports
• Up to 4 PCI Express Gen1/Gen2 signaling lanes
• Support pins for up to 2 ExpressCards
• Single 24-bit LVDS channel
• One Digital Display Interface configurable asSDVO, DP, or TMDS
• AC '97 / HDA digital audio interface (external CODEC(s) required)
• Single Ethernet interface with integrated PHY – pinned for Gigabit Ethernet
• LPC interface
• Two TX/RX serial pairsts
• SPI
• Fan control
• TPM support
• 8 GPIO pins
• 68W maximum input power over Module connector pins
• +12V primary power supply input
• +5V standby and 3.3V RTC power supply inputs</t>
    <phoneticPr fontId="3" type="noConversion"/>
  </si>
  <si>
    <t>Pin-out Type 2</t>
    <phoneticPr fontId="3" type="noConversion"/>
  </si>
  <si>
    <r>
      <t xml:space="preserve">All Pin-out Type 1 features plus the following: 
• Dual 220 pin connectors (A-B and C-D, 440 pins total) 
• 32 bit PCI interface 
• IDE port (to support legacy ATA devices such as CD-ROM drives and Compact Flash storage cards) 
• Up to 22 PCI Express lanes (up to 6 on A-B and up to 16 on C-D) 
• 16 of 22 PCI Express lanes commonly used for PCI Express Graphics 
• SDVO option (pins shared with PCI Express Graphics) 
• Maximum module input power capability extended to </t>
    </r>
    <r>
      <rPr>
        <sz val="10"/>
        <color indexed="55"/>
        <rFont val="Arial"/>
        <family val="2"/>
      </rPr>
      <t>188W</t>
    </r>
    <r>
      <rPr>
        <sz val="10"/>
        <rFont val="Arial"/>
        <family val="2"/>
      </rPr>
      <t xml:space="preserve"> </t>
    </r>
    <r>
      <rPr>
        <sz val="10"/>
        <color indexed="17"/>
        <rFont val="Arial"/>
        <family val="2"/>
      </rPr>
      <t>137W</t>
    </r>
    <phoneticPr fontId="3" type="noConversion"/>
  </si>
  <si>
    <t>Pin-out Type 3</t>
    <phoneticPr fontId="3" type="noConversion"/>
  </si>
  <si>
    <r>
      <t xml:space="preserve">All Pin-out Type 2 features with the exception of the following: 
• IDE pins are reallocated to provide additional Gigabit Ethernet capability: no IDE 
• Up to 3 Gigabit Ethernet channels 
</t>
    </r>
    <r>
      <rPr>
        <sz val="10"/>
        <color indexed="55"/>
        <rFont val="Arial"/>
        <family val="2"/>
      </rPr>
      <t>• Option to implement 10 Gigabit Ethernet channel instead of additional 2 Gigabit Ethernet ports</t>
    </r>
    <phoneticPr fontId="3" type="noConversion"/>
  </si>
  <si>
    <t>Pin-out Type 4</t>
    <phoneticPr fontId="3" type="noConversion"/>
  </si>
  <si>
    <t>All Pin-out Type 2 features with the exception of the following: 
• PCI pins are reallocated to provide additional PCI Express lanes: no PCI 
• Up to 32 PCI Express lanes</t>
    <phoneticPr fontId="3" type="noConversion"/>
  </si>
  <si>
    <t>Pin-out Type 5</t>
    <phoneticPr fontId="3" type="noConversion"/>
  </si>
  <si>
    <t xml:space="preserve"> HDMI/DVI I2C control clock    </t>
    <phoneticPr fontId="3" type="noConversion"/>
  </si>
  <si>
    <t xml:space="preserve"> D16</t>
    <phoneticPr fontId="3" type="noConversion"/>
  </si>
  <si>
    <t xml:space="preserve"> HMDI1_CTRLDATA  </t>
    <phoneticPr fontId="3" type="noConversion"/>
  </si>
  <si>
    <t xml:space="preserve"> HDMI/DVI I2C control data    </t>
    <phoneticPr fontId="3" type="noConversion"/>
  </si>
  <si>
    <t xml:space="preserve"> AC coupled
 off Module  </t>
    <phoneticPr fontId="3" type="noConversion"/>
  </si>
  <si>
    <t xml:space="preserve"> HDMI/DVI TMDS lanes 2 differential pairs      </t>
    <phoneticPr fontId="3" type="noConversion"/>
  </si>
  <si>
    <t xml:space="preserve"> HDMI/DVI TMDS lanes 1 differential pairs      </t>
    <phoneticPr fontId="3" type="noConversion"/>
  </si>
  <si>
    <t xml:space="preserve"> HDMI/DVI TMDS lanes 0 differential pairs      </t>
    <phoneticPr fontId="3" type="noConversion"/>
  </si>
  <si>
    <t>C32</t>
    <phoneticPr fontId="3" type="noConversion"/>
  </si>
  <si>
    <t>C33</t>
    <phoneticPr fontId="3" type="noConversion"/>
  </si>
  <si>
    <t xml:space="preserve"> O
 PCIE  </t>
    <phoneticPr fontId="3" type="noConversion"/>
  </si>
  <si>
    <t xml:space="preserve">AC coupled off Module  </t>
    <phoneticPr fontId="3" type="noConversion"/>
  </si>
  <si>
    <t xml:space="preserve"> HDMI/DVI TMDS Clock differential pair    </t>
    <phoneticPr fontId="3" type="noConversion"/>
  </si>
  <si>
    <t xml:space="preserve"> 3.3V / 3.3V      </t>
    <phoneticPr fontId="3" type="noConversion"/>
  </si>
  <si>
    <t>C36</t>
    <phoneticPr fontId="3" type="noConversion"/>
  </si>
  <si>
    <t xml:space="preserve"> I/O OD
 CMOS  </t>
    <phoneticPr fontId="3" type="noConversion"/>
  </si>
  <si>
    <t xml:space="preserve"> HDMI/DVI I2C control clock    </t>
    <phoneticPr fontId="3" type="noConversion"/>
  </si>
  <si>
    <t>C37</t>
    <phoneticPr fontId="3" type="noConversion"/>
  </si>
  <si>
    <t xml:space="preserve"> HDMI3_CTRLDATA  </t>
  </si>
  <si>
    <t xml:space="preserve"> HDMI/DVI I2C control data    </t>
    <phoneticPr fontId="3" type="noConversion"/>
  </si>
  <si>
    <r>
      <t xml:space="preserve"> </t>
    </r>
    <r>
      <rPr>
        <sz val="10"/>
        <color indexed="8"/>
        <rFont val="Arial"/>
        <family val="2"/>
      </rPr>
      <t>I</t>
    </r>
    <r>
      <rPr>
        <vertAlign val="superscript"/>
        <sz val="10"/>
        <color indexed="8"/>
        <rFont val="Arial"/>
        <family val="2"/>
      </rPr>
      <t>2</t>
    </r>
    <r>
      <rPr>
        <sz val="10"/>
        <color indexed="8"/>
        <rFont val="Arial"/>
        <family val="2"/>
      </rPr>
      <t xml:space="preserve">C clock output for LVDS display use </t>
    </r>
    <r>
      <rPr>
        <sz val="10"/>
        <rFont val="Arial"/>
        <family val="2"/>
      </rPr>
      <t xml:space="preserve"> </t>
    </r>
  </si>
  <si>
    <r>
      <t xml:space="preserve"> </t>
    </r>
    <r>
      <rPr>
        <sz val="10"/>
        <color indexed="8"/>
        <rFont val="Arial"/>
        <family val="2"/>
      </rPr>
      <t>I</t>
    </r>
    <r>
      <rPr>
        <vertAlign val="superscript"/>
        <sz val="10"/>
        <color indexed="8"/>
        <rFont val="Arial"/>
        <family val="2"/>
      </rPr>
      <t>2</t>
    </r>
    <r>
      <rPr>
        <sz val="10"/>
        <color indexed="8"/>
        <rFont val="Arial"/>
        <family val="2"/>
      </rPr>
      <t xml:space="preserve">C data line for LVDS display use </t>
    </r>
    <r>
      <rPr>
        <sz val="10"/>
        <rFont val="Arial"/>
        <family val="2"/>
      </rPr>
      <t xml:space="preserve"> </t>
    </r>
  </si>
  <si>
    <r>
      <t xml:space="preserve"> </t>
    </r>
    <r>
      <rPr>
        <sz val="10"/>
        <color indexed="8"/>
        <rFont val="Arial"/>
        <family val="2"/>
      </rPr>
      <t xml:space="preserve">O
 CMOS </t>
    </r>
    <r>
      <rPr>
        <sz val="10"/>
        <rFont val="Arial"/>
        <family val="2"/>
      </rPr>
      <t xml:space="preserve"> </t>
    </r>
    <phoneticPr fontId="3" type="noConversion"/>
  </si>
  <si>
    <t>Modules implementing a TPM shall pull down TPM_PP. The value of the pull down resistor will be module specific. Carries that support TPM should tie this signal to 3.3V when TPM features that require physical presence should be activated.</t>
    <phoneticPr fontId="3" type="noConversion"/>
  </si>
  <si>
    <t>Pin-out Tables</t>
    <phoneticPr fontId="3" type="noConversion"/>
  </si>
  <si>
    <r>
      <t>Pin-out information for Module pin-out Types 1–</t>
    </r>
    <r>
      <rPr>
        <sz val="10"/>
        <color indexed="22"/>
        <rFont val="Arial"/>
        <family val="2"/>
      </rPr>
      <t>5</t>
    </r>
    <r>
      <rPr>
        <sz val="10"/>
        <color indexed="17"/>
        <rFont val="Arial"/>
        <family val="2"/>
      </rPr>
      <t xml:space="preserve"> 6 and 10</t>
    </r>
    <r>
      <rPr>
        <sz val="10"/>
        <rFont val="Arial"/>
        <family val="2"/>
      </rPr>
      <t xml:space="preserve"> are provided in the </t>
    </r>
    <r>
      <rPr>
        <sz val="10"/>
        <color indexed="22"/>
        <rFont val="Arial"/>
        <family val="2"/>
      </rPr>
      <t>five</t>
    </r>
    <r>
      <rPr>
        <sz val="10"/>
        <color indexed="17"/>
        <rFont val="Arial"/>
        <family val="2"/>
      </rPr>
      <t xml:space="preserve"> seven</t>
    </r>
    <r>
      <rPr>
        <sz val="10"/>
        <rFont val="Arial"/>
        <family val="2"/>
      </rPr>
      <t xml:space="preserve"> tables on</t>
    </r>
    <r>
      <rPr>
        <sz val="10"/>
        <rFont val="Arial"/>
        <family val="2"/>
      </rPr>
      <t xml:space="preserve"> </t>
    </r>
    <r>
      <rPr>
        <sz val="10"/>
        <rFont val="Arial"/>
        <family val="2"/>
      </rPr>
      <t>the following pages.</t>
    </r>
    <phoneticPr fontId="3" type="noConversion"/>
  </si>
  <si>
    <r>
      <t xml:space="preserve">The Module </t>
    </r>
    <r>
      <rPr>
        <b/>
        <sz val="10"/>
        <color indexed="17"/>
        <rFont val="Arial"/>
        <family val="2"/>
      </rPr>
      <t>shall</t>
    </r>
    <r>
      <rPr>
        <sz val="10"/>
        <color indexed="17"/>
        <rFont val="Arial"/>
        <family val="2"/>
      </rPr>
      <t xml:space="preserve"> provide the termination for the signals below. The following signals</t>
    </r>
    <r>
      <rPr>
        <b/>
        <sz val="10"/>
        <color indexed="17"/>
        <rFont val="Arial"/>
        <family val="2"/>
      </rPr>
      <t xml:space="preserve"> should </t>
    </r>
    <r>
      <rPr>
        <sz val="10"/>
        <color indexed="17"/>
        <rFont val="Arial"/>
        <family val="2"/>
      </rPr>
      <t>be pulled-up to 3.3V with a 10kΩ resistor
• KBD_A20GATE
• KBD_RST#
• BIOS_DISABLE#
• EXCD[0:1]_CPPE#
• PP_TPM
• FAN_TACHIN</t>
    </r>
    <phoneticPr fontId="3" type="noConversion"/>
  </si>
  <si>
    <r>
      <t xml:space="preserve">The Module </t>
    </r>
    <r>
      <rPr>
        <b/>
        <sz val="10"/>
        <color indexed="17"/>
        <rFont val="Arial"/>
        <family val="2"/>
      </rPr>
      <t>shall</t>
    </r>
    <r>
      <rPr>
        <sz val="10"/>
        <color indexed="17"/>
        <rFont val="Arial"/>
        <family val="2"/>
      </rPr>
      <t xml:space="preserve"> provide the termination for the signals below. The following signal </t>
    </r>
    <r>
      <rPr>
        <b/>
        <sz val="10"/>
        <color indexed="17"/>
        <rFont val="Arial"/>
        <family val="2"/>
      </rPr>
      <t>should</t>
    </r>
    <r>
      <rPr>
        <sz val="10"/>
        <color indexed="17"/>
        <rFont val="Arial"/>
        <family val="2"/>
      </rPr>
      <t xml:space="preserve"> be pulled-up to 3.3V Standby with a 1.2kΩ resistor
• WAKE0#</t>
    </r>
    <phoneticPr fontId="3" type="noConversion"/>
  </si>
  <si>
    <r>
      <t>The Module</t>
    </r>
    <r>
      <rPr>
        <b/>
        <sz val="10"/>
        <color indexed="17"/>
        <rFont val="Arial"/>
        <family val="2"/>
      </rPr>
      <t xml:space="preserve"> shall</t>
    </r>
    <r>
      <rPr>
        <sz val="10"/>
        <color indexed="17"/>
        <rFont val="Arial"/>
        <family val="2"/>
      </rPr>
      <t xml:space="preserve"> provide the termination for the signals below. The following signals</t>
    </r>
    <r>
      <rPr>
        <b/>
        <sz val="10"/>
        <color indexed="17"/>
        <rFont val="Arial"/>
        <family val="2"/>
      </rPr>
      <t xml:space="preserve"> should</t>
    </r>
    <r>
      <rPr>
        <sz val="10"/>
        <color indexed="17"/>
        <rFont val="Arial"/>
        <family val="2"/>
      </rPr>
      <t xml:space="preserve"> be pulled-up to 3.3V Standby with a 2.2kΩ resistor
• SMB_CK</t>
    </r>
    <phoneticPr fontId="3" type="noConversion"/>
  </si>
  <si>
    <r>
      <t xml:space="preserve">The Module </t>
    </r>
    <r>
      <rPr>
        <b/>
        <sz val="10"/>
        <color indexed="17"/>
        <rFont val="Arial"/>
        <family val="2"/>
      </rPr>
      <t xml:space="preserve">shall </t>
    </r>
    <r>
      <rPr>
        <sz val="10"/>
        <color indexed="17"/>
        <rFont val="Arial"/>
        <family val="2"/>
      </rPr>
      <t xml:space="preserve">provide the termination for the signals below. The following signalsn </t>
    </r>
    <r>
      <rPr>
        <b/>
        <sz val="10"/>
        <color indexed="17"/>
        <rFont val="Arial"/>
        <family val="2"/>
      </rPr>
      <t xml:space="preserve">should </t>
    </r>
    <r>
      <rPr>
        <sz val="10"/>
        <color indexed="17"/>
        <rFont val="Arial"/>
        <family val="2"/>
      </rPr>
      <t>be pulled-up to 3.3V Standby with a 10kΩ resistor
• USB_[0,2,4,6]_[1,3,5,7]_OC#
• SYS_RESET#
• BATLOW#
• PWRBTN
• WAKE1#
• PCI_PME#
• PWRBTN#
• SLEEP#
• LID#</t>
    </r>
    <phoneticPr fontId="3" type="noConversion"/>
  </si>
  <si>
    <r>
      <t>Module termination of IDE_IRQ is dependent on the controller used. The Module</t>
    </r>
    <r>
      <rPr>
        <b/>
        <sz val="10"/>
        <color indexed="17"/>
        <rFont val="Arial"/>
        <family val="2"/>
      </rPr>
      <t xml:space="preserve"> shall</t>
    </r>
    <r>
      <rPr>
        <sz val="10"/>
        <color indexed="17"/>
        <rFont val="Arial"/>
        <family val="2"/>
      </rPr>
      <t xml:space="preserve"> provide the necessary termination.</t>
    </r>
    <phoneticPr fontId="3" type="noConversion"/>
  </si>
  <si>
    <r>
      <t>When supporting Carrier Board based SPI devices, the SPI_MISO line</t>
    </r>
    <r>
      <rPr>
        <b/>
        <sz val="10"/>
        <color indexed="17"/>
        <rFont val="Arial"/>
        <family val="2"/>
      </rPr>
      <t xml:space="preserve"> shall</t>
    </r>
    <r>
      <rPr>
        <sz val="10"/>
        <color indexed="17"/>
        <rFont val="Arial"/>
        <family val="2"/>
      </rPr>
      <t xml:space="preserve"> have a series resistor of 33Ω.</t>
    </r>
    <phoneticPr fontId="3" type="noConversion"/>
  </si>
  <si>
    <t xml:space="preserve"> DP3_LANE0+  </t>
  </si>
  <si>
    <t xml:space="preserve"> TMDS3_DATA2+  </t>
  </si>
  <si>
    <t xml:space="preserve"> DP3_LANE0- </t>
  </si>
  <si>
    <t xml:space="preserve"> TMDS3_DATA2- </t>
  </si>
  <si>
    <t xml:space="preserve"> DP3_LANE1+  </t>
  </si>
  <si>
    <t xml:space="preserve"> TMDS3_DATA1+  </t>
  </si>
  <si>
    <t xml:space="preserve"> DP3_LANE1- </t>
  </si>
  <si>
    <t xml:space="preserve"> TMDS3_DATA1- </t>
  </si>
  <si>
    <t xml:space="preserve"> DP3_HPD  </t>
  </si>
  <si>
    <t xml:space="preserve"> HDMI3_HPD  </t>
  </si>
  <si>
    <t xml:space="preserve"> DP3_LANE2+  </t>
  </si>
  <si>
    <t xml:space="preserve"> TMDS3_DATA0+  </t>
  </si>
  <si>
    <t xml:space="preserve"> DP3_LANE2- </t>
  </si>
  <si>
    <t xml:space="preserve"> TMDS3_DATA0- </t>
  </si>
  <si>
    <t xml:space="preserve"> DP3_LANE3+  </t>
  </si>
  <si>
    <t xml:space="preserve"> TMDS3_CLK+  </t>
  </si>
  <si>
    <t xml:space="preserve"> DP3_LANE3- </t>
  </si>
  <si>
    <t xml:space="preserve"> TMDS3_CLK- </t>
  </si>
  <si>
    <t>PCIE</t>
    <phoneticPr fontId="3" type="noConversion"/>
  </si>
  <si>
    <t>MTD</t>
    <phoneticPr fontId="3" type="noConversion"/>
  </si>
  <si>
    <t>RSVD</t>
    <phoneticPr fontId="3" type="noConversion"/>
  </si>
  <si>
    <t xml:space="preserve"> RSVD</t>
    <phoneticPr fontId="3" type="noConversion"/>
  </si>
  <si>
    <t xml:space="preserve"> </t>
  </si>
  <si>
    <t>RSVD pins are reserved for future use and should be no connect. Do not tie the RSVD pins together.</t>
    <phoneticPr fontId="3" type="noConversion"/>
  </si>
  <si>
    <t xml:space="preserve"> DP1_AUX+  </t>
  </si>
  <si>
    <t xml:space="preserve"> HMDI1_CTRLCLK  </t>
  </si>
  <si>
    <t xml:space="preserve"> DP1_AUX- </t>
  </si>
  <si>
    <t xml:space="preserve"> SDVO1_RED+  </t>
  </si>
  <si>
    <t xml:space="preserve"> DP1_LANE0+  </t>
  </si>
  <si>
    <t xml:space="preserve"> TMDS1_DATA2+  </t>
  </si>
  <si>
    <t xml:space="preserve"> SDVO1_RED- </t>
  </si>
  <si>
    <t xml:space="preserve"> DP1_LANE0- </t>
  </si>
  <si>
    <t xml:space="preserve"> TMDS1_DATA2- </t>
  </si>
  <si>
    <t xml:space="preserve"> SDVO1_GRN+  </t>
  </si>
  <si>
    <t xml:space="preserve"> DP1_LANE1+  </t>
  </si>
  <si>
    <t xml:space="preserve"> TMDS1_DATA1+  </t>
  </si>
  <si>
    <t xml:space="preserve"> SDVO1_GRN- </t>
  </si>
  <si>
    <t xml:space="preserve"> DP1_LANE1- </t>
  </si>
  <si>
    <t xml:space="preserve"> TMDS1_DATA1- </t>
  </si>
  <si>
    <t xml:space="preserve"> SDVO1_BLU+  </t>
  </si>
  <si>
    <t xml:space="preserve"> DP1_LANE2+  </t>
  </si>
  <si>
    <t xml:space="preserve"> TMDS1_DATA0+  </t>
  </si>
  <si>
    <t xml:space="preserve"> SDVO1_BLU- </t>
  </si>
  <si>
    <t xml:space="preserve"> DP1_LANE2- </t>
  </si>
  <si>
    <t xml:space="preserve"> TMDS1_DATA0- </t>
  </si>
  <si>
    <t xml:space="preserve"> DP1_LANE3+  </t>
  </si>
  <si>
    <t xml:space="preserve"> TMDS1_CLK+  </t>
  </si>
  <si>
    <t xml:space="preserve"> DP1_LANE3- </t>
  </si>
  <si>
    <t xml:space="preserve"> TMDS1_CLK- </t>
  </si>
  <si>
    <t xml:space="preserve"> DP2_LANE0+  </t>
  </si>
  <si>
    <t xml:space="preserve"> TMDS2_DATA2+  </t>
  </si>
  <si>
    <t xml:space="preserve"> DP2_LANE0- </t>
  </si>
  <si>
    <t xml:space="preserve"> TMDS2_DATA2- </t>
  </si>
  <si>
    <t xml:space="preserve"> DP2_LANE1+  </t>
  </si>
  <si>
    <t xml:space="preserve"> TMDS2_DATA1+  </t>
  </si>
  <si>
    <t xml:space="preserve"> DP2_LANE1- </t>
  </si>
  <si>
    <t xml:space="preserve"> TMDS2_DATA1- </t>
  </si>
  <si>
    <t xml:space="preserve"> DP2_HPD  </t>
  </si>
  <si>
    <t xml:space="preserve"> HDMI2_HPD  </t>
  </si>
  <si>
    <t xml:space="preserve"> DP2_LANE2+  </t>
  </si>
  <si>
    <t xml:space="preserve"> TMDS2_DATA0+  </t>
  </si>
  <si>
    <t xml:space="preserve"> DP2_LANE2- </t>
  </si>
  <si>
    <t xml:space="preserve"> TMDS2_DATA0- </t>
  </si>
  <si>
    <t xml:space="preserve"> DP2_LANE3+  </t>
  </si>
  <si>
    <t xml:space="preserve"> TMDS2_CLK+  </t>
  </si>
  <si>
    <t xml:space="preserve"> DP2_LANE3- </t>
  </si>
  <si>
    <t xml:space="preserve"> TMDS2_CLK- </t>
  </si>
  <si>
    <r>
      <t xml:space="preserve"> </t>
    </r>
    <r>
      <rPr>
        <sz val="10"/>
        <color indexed="8"/>
        <rFont val="Arial"/>
        <family val="2"/>
      </rPr>
      <t xml:space="preserve">3.3V /
 3.3V Suspend  </t>
    </r>
    <r>
      <rPr>
        <sz val="10"/>
        <rFont val="Arial"/>
        <family val="2"/>
      </rPr>
      <t xml:space="preserve"> </t>
    </r>
    <phoneticPr fontId="3" type="noConversion"/>
  </si>
  <si>
    <t xml:space="preserve"> SPI_MOSI</t>
    <phoneticPr fontId="3" type="noConversion"/>
  </si>
  <si>
    <t xml:space="preserve"> D59  </t>
  </si>
  <si>
    <r>
      <t xml:space="preserve"> A77</t>
    </r>
    <r>
      <rPr>
        <sz val="10"/>
        <rFont val="Arial"/>
        <family val="2"/>
      </rPr>
      <t/>
    </r>
  </si>
  <si>
    <r>
      <t xml:space="preserve"> B77</t>
    </r>
    <r>
      <rPr>
        <sz val="10"/>
        <rFont val="Arial"/>
        <family val="2"/>
      </rPr>
      <t/>
    </r>
  </si>
  <si>
    <r>
      <t xml:space="preserve"> C77</t>
    </r>
    <r>
      <rPr>
        <sz val="10"/>
        <rFont val="Arial"/>
        <family val="2"/>
      </rPr>
      <t/>
    </r>
  </si>
  <si>
    <r>
      <t xml:space="preserve"> D77</t>
    </r>
    <r>
      <rPr>
        <sz val="10"/>
        <rFont val="Arial"/>
        <family val="2"/>
      </rPr>
      <t/>
    </r>
  </si>
  <si>
    <t xml:space="preserve"> PCIE_TX1+</t>
    <phoneticPr fontId="3" type="noConversion"/>
  </si>
  <si>
    <t xml:space="preserve"> PCIE_TX1-</t>
    <phoneticPr fontId="3" type="noConversion"/>
  </si>
  <si>
    <t xml:space="preserve"> GND</t>
    <phoneticPr fontId="3" type="noConversion"/>
  </si>
  <si>
    <t xml:space="preserve"> PCIE_TX0+</t>
    <phoneticPr fontId="3" type="noConversion"/>
  </si>
  <si>
    <t xml:space="preserve"> PCIE_TX0-</t>
    <phoneticPr fontId="3" type="noConversion"/>
  </si>
  <si>
    <t xml:space="preserve"> B30  </t>
  </si>
  <si>
    <t xml:space="preserve"> C30  </t>
  </si>
  <si>
    <t xml:space="preserve"> D30  </t>
  </si>
  <si>
    <t xml:space="preserve"> PCI_AD15  </t>
  </si>
  <si>
    <t xml:space="preserve"> GND (FIXED)  </t>
  </si>
  <si>
    <t xml:space="preserve"> B31  </t>
  </si>
  <si>
    <t xml:space="preserve"> C31  </t>
  </si>
  <si>
    <t xml:space="preserve"> D31  </t>
  </si>
  <si>
    <t xml:space="preserve"> B32  </t>
  </si>
  <si>
    <t xml:space="preserve"> SPKR  </t>
  </si>
  <si>
    <t xml:space="preserve"> C32  </t>
  </si>
  <si>
    <t xml:space="preserve"> PCI_PAR  </t>
  </si>
  <si>
    <t xml:space="preserve"> B33  </t>
  </si>
  <si>
    <t xml:space="preserve"> I2C_CK  </t>
  </si>
  <si>
    <r>
      <t xml:space="preserve"> PCIE_RX1-</t>
    </r>
    <r>
      <rPr>
        <sz val="10"/>
        <rFont val="Arial"/>
        <family val="2"/>
      </rPr>
      <t/>
    </r>
  </si>
  <si>
    <t>C10</t>
    <phoneticPr fontId="3" type="noConversion"/>
  </si>
  <si>
    <t>C4</t>
    <phoneticPr fontId="3" type="noConversion"/>
  </si>
  <si>
    <t>D6</t>
    <phoneticPr fontId="3" type="noConversion"/>
  </si>
  <si>
    <t>C3</t>
    <phoneticPr fontId="3" type="noConversion"/>
  </si>
  <si>
    <t>C6</t>
    <phoneticPr fontId="3" type="noConversion"/>
  </si>
  <si>
    <t>C7</t>
    <phoneticPr fontId="3" type="noConversion"/>
  </si>
  <si>
    <t>D3</t>
    <phoneticPr fontId="3" type="noConversion"/>
  </si>
  <si>
    <t>D4</t>
    <phoneticPr fontId="3" type="noConversion"/>
  </si>
  <si>
    <t xml:space="preserve"> LVDS_A_CK+</t>
    <phoneticPr fontId="3" type="noConversion"/>
  </si>
  <si>
    <t xml:space="preserve"> I/O 
Analog  </t>
    <phoneticPr fontId="3" type="noConversion"/>
  </si>
  <si>
    <t xml:space="preserve"> GND min
 3.3V max  </t>
    <phoneticPr fontId="3" type="noConversion"/>
  </si>
  <si>
    <r>
      <t xml:space="preserve"> PCIE_RX3+</t>
    </r>
    <r>
      <rPr>
        <sz val="10"/>
        <rFont val="Arial"/>
        <family val="2"/>
      </rPr>
      <t/>
    </r>
  </si>
  <si>
    <r>
      <t xml:space="preserve"> PCIE_RX3-</t>
    </r>
    <r>
      <rPr>
        <sz val="10"/>
        <rFont val="Arial"/>
        <family val="2"/>
      </rPr>
      <t/>
    </r>
  </si>
  <si>
    <r>
      <t xml:space="preserve"> PCIE_RX2+</t>
    </r>
    <r>
      <rPr>
        <sz val="10"/>
        <rFont val="Arial"/>
        <family val="2"/>
      </rPr>
      <t/>
    </r>
  </si>
  <si>
    <r>
      <t xml:space="preserve"> PCIE_RX2-</t>
    </r>
    <r>
      <rPr>
        <sz val="10"/>
        <rFont val="Arial"/>
        <family val="2"/>
      </rPr>
      <t/>
    </r>
  </si>
  <si>
    <t xml:space="preserve"> WAKE0#  </t>
  </si>
  <si>
    <t xml:space="preserve"> WAKE1#  </t>
  </si>
  <si>
    <t xml:space="preserve"> LVDS_B0-  </t>
    <phoneticPr fontId="3" type="noConversion"/>
  </si>
  <si>
    <r>
      <t xml:space="preserve"> LVDS_B1+</t>
    </r>
    <r>
      <rPr>
        <sz val="10"/>
        <rFont val="Arial"/>
        <family val="2"/>
      </rPr>
      <t/>
    </r>
  </si>
  <si>
    <r>
      <t xml:space="preserve"> LVDS_B1-</t>
    </r>
    <r>
      <rPr>
        <sz val="10"/>
        <rFont val="Arial"/>
        <family val="2"/>
      </rPr>
      <t/>
    </r>
  </si>
  <si>
    <r>
      <t xml:space="preserve"> LVDS_B2+</t>
    </r>
    <r>
      <rPr>
        <sz val="10"/>
        <rFont val="Arial"/>
        <family val="2"/>
      </rPr>
      <t/>
    </r>
  </si>
  <si>
    <r>
      <t xml:space="preserve"> LVDS_B2-</t>
    </r>
    <r>
      <rPr>
        <sz val="10"/>
        <rFont val="Arial"/>
        <family val="2"/>
      </rPr>
      <t/>
    </r>
  </si>
  <si>
    <r>
      <t xml:space="preserve"> LVDS_B3+</t>
    </r>
    <r>
      <rPr>
        <sz val="10"/>
        <rFont val="Arial"/>
        <family val="2"/>
      </rPr>
      <t/>
    </r>
  </si>
  <si>
    <r>
      <t xml:space="preserve"> LVDS_B3-</t>
    </r>
    <r>
      <rPr>
        <sz val="10"/>
        <rFont val="Arial"/>
        <family val="2"/>
      </rPr>
      <t/>
    </r>
  </si>
  <si>
    <t xml:space="preserve"> LVDS_BKLT_EN  </t>
  </si>
  <si>
    <t xml:space="preserve"> D47  </t>
  </si>
  <si>
    <t xml:space="preserve"> A48  </t>
  </si>
  <si>
    <t xml:space="preserve"> D48  </t>
  </si>
  <si>
    <t xml:space="preserve"> A49  </t>
  </si>
  <si>
    <t xml:space="preserve"> D49  </t>
  </si>
  <si>
    <t xml:space="preserve"> PCI_M66EN  </t>
  </si>
  <si>
    <t xml:space="preserve"> A50  </t>
  </si>
  <si>
    <t xml:space="preserve"> LPC_SERIRQ  </t>
  </si>
  <si>
    <t xml:space="preserve"> B50  </t>
  </si>
  <si>
    <t xml:space="preserve"> CB_RESET#  </t>
  </si>
  <si>
    <t xml:space="preserve"> C50  </t>
  </si>
  <si>
    <t xml:space="preserve"> D50  </t>
  </si>
  <si>
    <t xml:space="preserve"> PCI_CLK  </t>
  </si>
  <si>
    <t xml:space="preserve"> A51  </t>
  </si>
  <si>
    <t xml:space="preserve"> B51  </t>
  </si>
  <si>
    <t xml:space="preserve"> C51  </t>
  </si>
  <si>
    <t xml:space="preserve"> D51  </t>
  </si>
  <si>
    <t xml:space="preserve"> A52  </t>
  </si>
  <si>
    <t xml:space="preserve"> PCIE_TX5+  </t>
  </si>
  <si>
    <t xml:space="preserve"> B52  </t>
  </si>
  <si>
    <t xml:space="preserve"> PCIE_RX5+  </t>
  </si>
  <si>
    <t xml:space="preserve"> C52  </t>
  </si>
  <si>
    <t xml:space="preserve"> D52  </t>
  </si>
  <si>
    <t xml:space="preserve"> A53  </t>
  </si>
  <si>
    <t xml:space="preserve"> PCIE_TX5-  </t>
  </si>
  <si>
    <t xml:space="preserve"> B53  </t>
  </si>
  <si>
    <t xml:space="preserve"> PCIE_RX5-  </t>
  </si>
  <si>
    <t xml:space="preserve"> C53  </t>
  </si>
  <si>
    <t xml:space="preserve"> D53  </t>
  </si>
  <si>
    <t xml:space="preserve"> A54  </t>
  </si>
  <si>
    <t xml:space="preserve"> GPI0  </t>
  </si>
  <si>
    <t xml:space="preserve"> B54  </t>
  </si>
  <si>
    <t xml:space="preserve"> GPO1  </t>
  </si>
  <si>
    <t xml:space="preserve"> C54  </t>
  </si>
  <si>
    <t xml:space="preserve"> D54  </t>
  </si>
  <si>
    <t xml:space="preserve"> PEG_LANE_RV#  </t>
  </si>
  <si>
    <t xml:space="preserve"> A55  </t>
  </si>
  <si>
    <t xml:space="preserve"> PCIE_TX4+  </t>
  </si>
  <si>
    <t xml:space="preserve"> B55  </t>
  </si>
  <si>
    <t xml:space="preserve"> PCIE_RX4+  </t>
  </si>
  <si>
    <t xml:space="preserve"> C55  </t>
  </si>
  <si>
    <t xml:space="preserve"> D55  </t>
  </si>
  <si>
    <t xml:space="preserve"> A56  </t>
  </si>
  <si>
    <t xml:space="preserve"> PCIE_TX4-  </t>
  </si>
  <si>
    <t xml:space="preserve"> B56  </t>
  </si>
  <si>
    <t xml:space="preserve"> PCIE_RX4-  </t>
  </si>
  <si>
    <t xml:space="preserve"> C56  </t>
  </si>
  <si>
    <t xml:space="preserve"> D56  </t>
  </si>
  <si>
    <t xml:space="preserve"> A59  </t>
  </si>
  <si>
    <t xml:space="preserve"> PCIE_TX3-  </t>
  </si>
  <si>
    <t xml:space="preserve"> B59  </t>
  </si>
  <si>
    <t xml:space="preserve"> PCIE_RX3-  </t>
  </si>
  <si>
    <t xml:space="preserve"> C59  </t>
  </si>
  <si>
    <t xml:space="preserve"> DDI3_DDC_AUX_SEL</t>
    <phoneticPr fontId="3" type="noConversion"/>
  </si>
  <si>
    <r>
      <t xml:space="preserve"> </t>
    </r>
    <r>
      <rPr>
        <sz val="10"/>
        <color indexed="8"/>
        <rFont val="Arial"/>
        <family val="2"/>
      </rPr>
      <t xml:space="preserve">VCC_12V </t>
    </r>
    <r>
      <rPr>
        <sz val="10"/>
        <rFont val="Arial"/>
        <family val="2"/>
      </rPr>
      <t xml:space="preserve"> </t>
    </r>
  </si>
  <si>
    <r>
      <t xml:space="preserve"> </t>
    </r>
    <r>
      <rPr>
        <sz val="10"/>
        <color indexed="8"/>
        <rFont val="Arial"/>
        <family val="2"/>
      </rPr>
      <t xml:space="preserve">Power </t>
    </r>
    <r>
      <rPr>
        <sz val="10"/>
        <rFont val="Arial"/>
        <family val="2"/>
      </rPr>
      <t xml:space="preserve"> </t>
    </r>
  </si>
  <si>
    <t>B66</t>
    <phoneticPr fontId="3" type="noConversion"/>
  </si>
  <si>
    <t>B67</t>
    <phoneticPr fontId="3" type="noConversion"/>
  </si>
  <si>
    <t>B12</t>
    <phoneticPr fontId="3" type="noConversion"/>
  </si>
  <si>
    <t>B18</t>
    <phoneticPr fontId="3" type="noConversion"/>
  </si>
  <si>
    <t xml:space="preserve"> LPC_AD3  </t>
  </si>
  <si>
    <t xml:space="preserve"> C7  </t>
  </si>
  <si>
    <t xml:space="preserve"> Pin Type </t>
  </si>
  <si>
    <t xml:space="preserve"> Pwr Rail / Tolerance  </t>
  </si>
  <si>
    <t xml:space="preserve"> Description  </t>
  </si>
  <si>
    <r>
      <t xml:space="preserve"> </t>
    </r>
    <r>
      <rPr>
        <b/>
        <sz val="10"/>
        <color indexed="9"/>
        <rFont val="Arial"/>
        <family val="2"/>
      </rPr>
      <t xml:space="preserve">Description </t>
    </r>
    <r>
      <rPr>
        <sz val="10"/>
        <color indexed="9"/>
        <rFont val="Arial"/>
        <family val="2"/>
      </rPr>
      <t xml:space="preserve"> </t>
    </r>
  </si>
  <si>
    <t>A30</t>
    <phoneticPr fontId="3" type="noConversion"/>
  </si>
  <si>
    <r>
      <t xml:space="preserve"> </t>
    </r>
    <r>
      <rPr>
        <sz val="10"/>
        <color indexed="8"/>
        <rFont val="Arial"/>
        <family val="2"/>
      </rPr>
      <t xml:space="preserve">O
 CMOS </t>
    </r>
    <r>
      <rPr>
        <sz val="10"/>
        <rFont val="Arial"/>
        <family val="2"/>
      </rPr>
      <t xml:space="preserve"> </t>
    </r>
    <phoneticPr fontId="3" type="noConversion"/>
  </si>
  <si>
    <r>
      <t xml:space="preserve"> Reset output from module to Carrier Board. Active low. Issued by module chipset and </t>
    </r>
    <r>
      <rPr>
        <b/>
        <sz val="10"/>
        <rFont val="Arial"/>
        <family val="2"/>
      </rPr>
      <t>may</t>
    </r>
    <r>
      <rPr>
        <sz val="10"/>
        <rFont val="Arial"/>
        <family val="2"/>
      </rPr>
      <t xml:space="preserve"> result from a low SYS_RESET# input, a low PWR_OK input, a VCC_12V power input that falls below the minimum specification, a watchdog timeout, or </t>
    </r>
    <r>
      <rPr>
        <b/>
        <sz val="10"/>
        <rFont val="Arial"/>
        <family val="2"/>
      </rPr>
      <t>may</t>
    </r>
    <r>
      <rPr>
        <sz val="10"/>
        <rFont val="Arial"/>
        <family val="2"/>
      </rPr>
      <t xml:space="preserve"> be initiated by the module software.
Carrier Board LPC devices </t>
    </r>
    <r>
      <rPr>
        <b/>
        <sz val="10"/>
        <rFont val="Arial"/>
        <family val="2"/>
      </rPr>
      <t>should</t>
    </r>
    <r>
      <rPr>
        <sz val="10"/>
        <rFont val="Arial"/>
        <family val="2"/>
      </rPr>
      <t xml:space="preserve"> be reset with signal CB_RESET#.</t>
    </r>
    <phoneticPr fontId="3" type="noConversion"/>
  </si>
  <si>
    <r>
      <t xml:space="preserve"> </t>
    </r>
    <r>
      <rPr>
        <sz val="10"/>
        <color indexed="8"/>
        <rFont val="Arial"/>
        <family val="2"/>
      </rPr>
      <t xml:space="preserve">I
 CMOS </t>
    </r>
    <r>
      <rPr>
        <sz val="10"/>
        <rFont val="Arial"/>
        <family val="2"/>
      </rPr>
      <t xml:space="preserve"> </t>
    </r>
    <phoneticPr fontId="3" type="noConversion"/>
  </si>
  <si>
    <t xml:space="preserve"> LVDS_B_CK+ </t>
    <phoneticPr fontId="3" type="noConversion"/>
  </si>
  <si>
    <t xml:space="preserve"> LVDS_BKLT_CTRL  </t>
  </si>
  <si>
    <t xml:space="preserve"> VGA_VSYNC  </t>
    <phoneticPr fontId="3" type="noConversion"/>
  </si>
  <si>
    <t xml:space="preserve"> VGA_I2C_DAT  </t>
    <phoneticPr fontId="3" type="noConversion"/>
  </si>
  <si>
    <t>PWR</t>
    <phoneticPr fontId="3" type="noConversion"/>
  </si>
  <si>
    <r>
      <t xml:space="preserve"> A71</t>
    </r>
    <r>
      <rPr>
        <sz val="10"/>
        <rFont val="Arial"/>
        <family val="2"/>
      </rPr>
      <t/>
    </r>
  </si>
  <si>
    <r>
      <t xml:space="preserve"> B71</t>
    </r>
    <r>
      <rPr>
        <sz val="10"/>
        <rFont val="Arial"/>
        <family val="2"/>
      </rPr>
      <t/>
    </r>
  </si>
  <si>
    <r>
      <t xml:space="preserve"> C71</t>
    </r>
    <r>
      <rPr>
        <sz val="10"/>
        <rFont val="Arial"/>
        <family val="2"/>
      </rPr>
      <t/>
    </r>
  </si>
  <si>
    <r>
      <t xml:space="preserve"> D71</t>
    </r>
    <r>
      <rPr>
        <sz val="10"/>
        <rFont val="Arial"/>
        <family val="2"/>
      </rPr>
      <t/>
    </r>
  </si>
  <si>
    <r>
      <t xml:space="preserve"> A72</t>
    </r>
    <r>
      <rPr>
        <sz val="10"/>
        <rFont val="Arial"/>
        <family val="2"/>
      </rPr>
      <t/>
    </r>
  </si>
  <si>
    <r>
      <t xml:space="preserve"> B72</t>
    </r>
    <r>
      <rPr>
        <sz val="10"/>
        <rFont val="Arial"/>
        <family val="2"/>
      </rPr>
      <t/>
    </r>
  </si>
  <si>
    <r>
      <t xml:space="preserve"> C72</t>
    </r>
    <r>
      <rPr>
        <sz val="10"/>
        <rFont val="Arial"/>
        <family val="2"/>
      </rPr>
      <t/>
    </r>
  </si>
  <si>
    <r>
      <t xml:space="preserve"> D72</t>
    </r>
    <r>
      <rPr>
        <sz val="10"/>
        <rFont val="Arial"/>
        <family val="2"/>
      </rPr>
      <t/>
    </r>
  </si>
  <si>
    <r>
      <t xml:space="preserve"> A73</t>
    </r>
    <r>
      <rPr>
        <sz val="10"/>
        <rFont val="Arial"/>
        <family val="2"/>
      </rPr>
      <t/>
    </r>
  </si>
  <si>
    <r>
      <t xml:space="preserve"> B73</t>
    </r>
    <r>
      <rPr>
        <sz val="10"/>
        <rFont val="Arial"/>
        <family val="2"/>
      </rPr>
      <t/>
    </r>
  </si>
  <si>
    <r>
      <t xml:space="preserve"> C73</t>
    </r>
    <r>
      <rPr>
        <sz val="10"/>
        <rFont val="Arial"/>
        <family val="2"/>
      </rPr>
      <t/>
    </r>
  </si>
  <si>
    <r>
      <t xml:space="preserve"> D73</t>
    </r>
    <r>
      <rPr>
        <sz val="10"/>
        <rFont val="Arial"/>
        <family val="2"/>
      </rPr>
      <t/>
    </r>
  </si>
  <si>
    <r>
      <t xml:space="preserve"> A74</t>
    </r>
    <r>
      <rPr>
        <sz val="10"/>
        <rFont val="Arial"/>
        <family val="2"/>
      </rPr>
      <t/>
    </r>
  </si>
  <si>
    <r>
      <t xml:space="preserve"> B74</t>
    </r>
    <r>
      <rPr>
        <sz val="10"/>
        <rFont val="Arial"/>
        <family val="2"/>
      </rPr>
      <t/>
    </r>
  </si>
  <si>
    <r>
      <t xml:space="preserve"> C74</t>
    </r>
    <r>
      <rPr>
        <sz val="10"/>
        <rFont val="Arial"/>
        <family val="2"/>
      </rPr>
      <t/>
    </r>
  </si>
  <si>
    <r>
      <t xml:space="preserve"> D74</t>
    </r>
    <r>
      <rPr>
        <sz val="10"/>
        <rFont val="Arial"/>
        <family val="2"/>
      </rPr>
      <t/>
    </r>
  </si>
  <si>
    <r>
      <t xml:space="preserve"> A75</t>
    </r>
    <r>
      <rPr>
        <sz val="10"/>
        <rFont val="Arial"/>
        <family val="2"/>
      </rPr>
      <t/>
    </r>
  </si>
  <si>
    <r>
      <t xml:space="preserve"> B75</t>
    </r>
    <r>
      <rPr>
        <sz val="10"/>
        <rFont val="Arial"/>
        <family val="2"/>
      </rPr>
      <t/>
    </r>
  </si>
  <si>
    <r>
      <t xml:space="preserve"> C75</t>
    </r>
    <r>
      <rPr>
        <sz val="10"/>
        <rFont val="Arial"/>
        <family val="2"/>
      </rPr>
      <t/>
    </r>
  </si>
  <si>
    <r>
      <t xml:space="preserve"> D75</t>
    </r>
    <r>
      <rPr>
        <sz val="10"/>
        <rFont val="Arial"/>
        <family val="2"/>
      </rPr>
      <t/>
    </r>
  </si>
  <si>
    <r>
      <t xml:space="preserve"> A76</t>
    </r>
    <r>
      <rPr>
        <sz val="10"/>
        <rFont val="Arial"/>
        <family val="2"/>
      </rPr>
      <t/>
    </r>
  </si>
  <si>
    <r>
      <t xml:space="preserve"> B76</t>
    </r>
    <r>
      <rPr>
        <sz val="10"/>
        <rFont val="Arial"/>
        <family val="2"/>
      </rPr>
      <t/>
    </r>
  </si>
  <si>
    <r>
      <t xml:space="preserve"> C76</t>
    </r>
    <r>
      <rPr>
        <sz val="10"/>
        <rFont val="Arial"/>
        <family val="2"/>
      </rPr>
      <t/>
    </r>
  </si>
  <si>
    <r>
      <t xml:space="preserve"> D76</t>
    </r>
    <r>
      <rPr>
        <sz val="10"/>
        <rFont val="Arial"/>
        <family val="2"/>
      </rPr>
      <t/>
    </r>
  </si>
  <si>
    <t xml:space="preserve"> A57  </t>
  </si>
  <si>
    <t xml:space="preserve"> GND  </t>
  </si>
  <si>
    <t xml:space="preserve"> B57  </t>
  </si>
  <si>
    <t xml:space="preserve"> GPO2  </t>
  </si>
  <si>
    <t xml:space="preserve"> C57  </t>
  </si>
  <si>
    <t xml:space="preserve"> D57  </t>
  </si>
  <si>
    <t xml:space="preserve"> TYPE2#  </t>
  </si>
  <si>
    <t xml:space="preserve"> A58  </t>
  </si>
  <si>
    <t xml:space="preserve"> PCIE_TX3+  </t>
  </si>
  <si>
    <t xml:space="preserve"> B58  </t>
  </si>
  <si>
    <t xml:space="preserve"> PCIE_RX3+  </t>
  </si>
  <si>
    <t xml:space="preserve"> C58  </t>
  </si>
  <si>
    <t xml:space="preserve"> D58  </t>
  </si>
  <si>
    <r>
      <t xml:space="preserve"> A78</t>
    </r>
    <r>
      <rPr>
        <sz val="10"/>
        <rFont val="Arial"/>
        <family val="2"/>
      </rPr>
      <t/>
    </r>
  </si>
  <si>
    <r>
      <t xml:space="preserve"> B78</t>
    </r>
    <r>
      <rPr>
        <sz val="10"/>
        <rFont val="Arial"/>
        <family val="2"/>
      </rPr>
      <t/>
    </r>
  </si>
  <si>
    <r>
      <t xml:space="preserve"> C78</t>
    </r>
    <r>
      <rPr>
        <sz val="10"/>
        <rFont val="Arial"/>
        <family val="2"/>
      </rPr>
      <t/>
    </r>
  </si>
  <si>
    <r>
      <t xml:space="preserve"> D78</t>
    </r>
    <r>
      <rPr>
        <sz val="10"/>
        <rFont val="Arial"/>
        <family val="2"/>
      </rPr>
      <t/>
    </r>
  </si>
  <si>
    <r>
      <t xml:space="preserve"> A79</t>
    </r>
    <r>
      <rPr>
        <sz val="10"/>
        <rFont val="Arial"/>
        <family val="2"/>
      </rPr>
      <t/>
    </r>
  </si>
  <si>
    <r>
      <t xml:space="preserve"> B79</t>
    </r>
    <r>
      <rPr>
        <sz val="10"/>
        <rFont val="Arial"/>
        <family val="2"/>
      </rPr>
      <t/>
    </r>
  </si>
  <si>
    <r>
      <t xml:space="preserve"> C79</t>
    </r>
    <r>
      <rPr>
        <sz val="10"/>
        <rFont val="Arial"/>
        <family val="2"/>
      </rPr>
      <t/>
    </r>
  </si>
  <si>
    <r>
      <t xml:space="preserve"> D79</t>
    </r>
    <r>
      <rPr>
        <sz val="10"/>
        <rFont val="Arial"/>
        <family val="2"/>
      </rPr>
      <t/>
    </r>
  </si>
  <si>
    <r>
      <t xml:space="preserve"> A80</t>
    </r>
    <r>
      <rPr>
        <sz val="10"/>
        <rFont val="Arial"/>
        <family val="2"/>
      </rPr>
      <t/>
    </r>
  </si>
  <si>
    <r>
      <t xml:space="preserve"> B80</t>
    </r>
    <r>
      <rPr>
        <sz val="10"/>
        <rFont val="Arial"/>
        <family val="2"/>
      </rPr>
      <t/>
    </r>
  </si>
  <si>
    <r>
      <t xml:space="preserve"> C80</t>
    </r>
    <r>
      <rPr>
        <sz val="10"/>
        <rFont val="Arial"/>
        <family val="2"/>
      </rPr>
      <t/>
    </r>
  </si>
  <si>
    <r>
      <t xml:space="preserve"> D80</t>
    </r>
    <r>
      <rPr>
        <sz val="10"/>
        <rFont val="Arial"/>
        <family val="2"/>
      </rPr>
      <t/>
    </r>
  </si>
  <si>
    <r>
      <t xml:space="preserve"> A81</t>
    </r>
    <r>
      <rPr>
        <sz val="10"/>
        <rFont val="Arial"/>
        <family val="2"/>
      </rPr>
      <t/>
    </r>
  </si>
  <si>
    <r>
      <t xml:space="preserve"> B81</t>
    </r>
    <r>
      <rPr>
        <sz val="10"/>
        <rFont val="Arial"/>
        <family val="2"/>
      </rPr>
      <t/>
    </r>
  </si>
  <si>
    <r>
      <t xml:space="preserve"> C81</t>
    </r>
    <r>
      <rPr>
        <sz val="10"/>
        <rFont val="Arial"/>
        <family val="2"/>
      </rPr>
      <t/>
    </r>
  </si>
  <si>
    <r>
      <t xml:space="preserve"> D81</t>
    </r>
    <r>
      <rPr>
        <sz val="10"/>
        <rFont val="Arial"/>
        <family val="2"/>
      </rPr>
      <t/>
    </r>
  </si>
  <si>
    <t xml:space="preserve"> A82  </t>
  </si>
  <si>
    <t xml:space="preserve"> LVDS_A_CK-  </t>
  </si>
  <si>
    <t xml:space="preserve"> B82  </t>
  </si>
  <si>
    <t xml:space="preserve"> LVDS_B_CK-  </t>
  </si>
  <si>
    <t xml:space="preserve"> C82  </t>
  </si>
  <si>
    <t xml:space="preserve"> D82  </t>
  </si>
  <si>
    <t xml:space="preserve"> PEG_TX9-  </t>
  </si>
  <si>
    <t xml:space="preserve"> A83  </t>
  </si>
  <si>
    <t xml:space="preserve"> LVDS_I2C_CK  </t>
  </si>
  <si>
    <t xml:space="preserve"> B83  </t>
  </si>
  <si>
    <t xml:space="preserve"> LVDS_BKLT_CTRL </t>
  </si>
  <si>
    <t xml:space="preserve"> C83  </t>
  </si>
  <si>
    <t xml:space="preserve"> D83  </t>
  </si>
  <si>
    <t xml:space="preserve"> A84  </t>
  </si>
  <si>
    <t xml:space="preserve"> B84  </t>
  </si>
  <si>
    <t xml:space="preserve"> VCC_5V_SBY  </t>
  </si>
  <si>
    <t xml:space="preserve"> C84  </t>
  </si>
  <si>
    <t xml:space="preserve"> D84  </t>
  </si>
  <si>
    <t xml:space="preserve"> A85  </t>
  </si>
  <si>
    <t xml:space="preserve"> GPI3  </t>
  </si>
  <si>
    <t xml:space="preserve"> B85  </t>
  </si>
  <si>
    <t xml:space="preserve"> C85  </t>
  </si>
  <si>
    <t xml:space="preserve"> D85  </t>
  </si>
  <si>
    <t xml:space="preserve"> PEG_TX10+  </t>
  </si>
  <si>
    <t xml:space="preserve"> A86  </t>
  </si>
  <si>
    <t xml:space="preserve"> B86  </t>
  </si>
  <si>
    <t xml:space="preserve"> C86  </t>
  </si>
  <si>
    <t xml:space="preserve"> Pin Type  </t>
    <phoneticPr fontId="3" type="noConversion"/>
  </si>
  <si>
    <t xml:space="preserve"> PEG_TX0+</t>
    <phoneticPr fontId="3" type="noConversion"/>
  </si>
  <si>
    <r>
      <t xml:space="preserve"> TYPE2#</t>
    </r>
    <r>
      <rPr>
        <sz val="10"/>
        <rFont val="Arial"/>
        <family val="2"/>
      </rPr>
      <t/>
    </r>
  </si>
  <si>
    <t xml:space="preserve"> SDVOC_RED+</t>
    <phoneticPr fontId="3" type="noConversion"/>
  </si>
  <si>
    <t xml:space="preserve"> SDVOC_GRN+</t>
    <phoneticPr fontId="3" type="noConversion"/>
  </si>
  <si>
    <t xml:space="preserve"> SDVOC_BLU+</t>
    <phoneticPr fontId="3" type="noConversion"/>
  </si>
  <si>
    <t xml:space="preserve"> SDVOC_CK+ </t>
    <phoneticPr fontId="3" type="noConversion"/>
  </si>
  <si>
    <r>
      <t xml:space="preserve"> </t>
    </r>
    <r>
      <rPr>
        <sz val="10"/>
        <color indexed="8"/>
        <rFont val="Arial"/>
        <family val="2"/>
      </rPr>
      <t xml:space="preserve">I CMOS </t>
    </r>
    <r>
      <rPr>
        <sz val="10"/>
        <rFont val="Arial"/>
        <family val="2"/>
      </rPr>
      <t xml:space="preserve"> </t>
    </r>
    <phoneticPr fontId="3" type="noConversion"/>
  </si>
  <si>
    <r>
      <t xml:space="preserve"> </t>
    </r>
    <r>
      <rPr>
        <sz val="10"/>
        <color indexed="8"/>
        <rFont val="Arial"/>
        <family val="2"/>
      </rPr>
      <t xml:space="preserve">O
 CMOS </t>
    </r>
    <r>
      <rPr>
        <sz val="10"/>
        <rFont val="Arial"/>
        <family val="2"/>
      </rPr>
      <t xml:space="preserve"> </t>
    </r>
    <phoneticPr fontId="3" type="noConversion"/>
  </si>
  <si>
    <r>
      <t xml:space="preserve"> </t>
    </r>
    <r>
      <rPr>
        <sz val="10"/>
        <color indexed="8"/>
        <rFont val="Arial"/>
        <family val="2"/>
      </rPr>
      <t xml:space="preserve">LPC frame indicates the start of an LPC cycle </t>
    </r>
    <r>
      <rPr>
        <sz val="10"/>
        <rFont val="Arial"/>
        <family val="2"/>
      </rPr>
      <t xml:space="preserve"> </t>
    </r>
  </si>
  <si>
    <r>
      <t xml:space="preserve"> </t>
    </r>
    <r>
      <rPr>
        <sz val="10"/>
        <color indexed="8"/>
        <rFont val="Arial"/>
        <family val="2"/>
      </rPr>
      <t xml:space="preserve">LPC serial DMA request </t>
    </r>
    <r>
      <rPr>
        <sz val="10"/>
        <rFont val="Arial"/>
        <family val="2"/>
      </rPr>
      <t xml:space="preserve"> </t>
    </r>
  </si>
  <si>
    <t>PCI 2.3 compatible signal. Please refer to the PCI Rev. 2.3 Specification for details.</t>
  </si>
  <si>
    <t>USB 2.0 compatible differential signal. Please refer to the USB 2.0 Specification for details.</t>
  </si>
  <si>
    <r>
      <t xml:space="preserve"> </t>
    </r>
    <r>
      <rPr>
        <sz val="10"/>
        <color indexed="8"/>
        <rFont val="Arial"/>
        <family val="2"/>
      </rPr>
      <t>General purpose I</t>
    </r>
    <r>
      <rPr>
        <vertAlign val="superscript"/>
        <sz val="10"/>
        <color indexed="8"/>
        <rFont val="Arial"/>
        <family val="2"/>
      </rPr>
      <t>2</t>
    </r>
    <r>
      <rPr>
        <sz val="10"/>
        <color indexed="8"/>
        <rFont val="Arial"/>
        <family val="2"/>
      </rPr>
      <t xml:space="preserve">C port clock output </t>
    </r>
    <r>
      <rPr>
        <sz val="10"/>
        <rFont val="Arial"/>
        <family val="2"/>
      </rPr>
      <t xml:space="preserve"> </t>
    </r>
  </si>
  <si>
    <r>
      <t xml:space="preserve"> </t>
    </r>
    <r>
      <rPr>
        <sz val="10"/>
        <color indexed="8"/>
        <rFont val="Arial"/>
        <family val="2"/>
      </rPr>
      <t>General purpose I</t>
    </r>
    <r>
      <rPr>
        <vertAlign val="superscript"/>
        <sz val="10"/>
        <color indexed="8"/>
        <rFont val="Arial"/>
        <family val="2"/>
      </rPr>
      <t>2</t>
    </r>
    <r>
      <rPr>
        <sz val="10"/>
        <color indexed="8"/>
        <rFont val="Arial"/>
        <family val="2"/>
      </rPr>
      <t xml:space="preserve">C port data I/O line </t>
    </r>
    <r>
      <rPr>
        <sz val="10"/>
        <rFont val="Arial"/>
        <family val="2"/>
      </rPr>
      <t xml:space="preserve"> </t>
    </r>
  </si>
  <si>
    <r>
      <t xml:space="preserve"> </t>
    </r>
    <r>
      <rPr>
        <sz val="10"/>
        <color indexed="8"/>
        <rFont val="Arial"/>
        <family val="2"/>
      </rPr>
      <t xml:space="preserve">Output for audio enunciator - the "speaker" in PC-AT systems </t>
    </r>
    <r>
      <rPr>
        <sz val="10"/>
        <rFont val="Arial"/>
        <family val="2"/>
      </rPr>
      <t xml:space="preserve"> </t>
    </r>
  </si>
  <si>
    <t>RSVD</t>
    <phoneticPr fontId="3" type="noConversion"/>
  </si>
  <si>
    <t>Mechanical Specifications</t>
    <phoneticPr fontId="3" type="noConversion"/>
  </si>
  <si>
    <t>Module Size - Compact Module</t>
    <phoneticPr fontId="3" type="noConversion"/>
  </si>
  <si>
    <t xml:space="preserve"> O PCIE  </t>
  </si>
  <si>
    <t xml:space="preserve"> AC coupled on Module  </t>
  </si>
  <si>
    <t xml:space="preserve"> Additional transmit signal differential pairs for the SuperSpeed USB data path.        </t>
    <phoneticPr fontId="3" type="noConversion"/>
  </si>
  <si>
    <t xml:space="preserve"> USB_SSTX0- </t>
    <phoneticPr fontId="3" type="noConversion"/>
  </si>
  <si>
    <t xml:space="preserve"> USB_SSTX1+</t>
    <phoneticPr fontId="3" type="noConversion"/>
  </si>
  <si>
    <t xml:space="preserve"> USB_SSTX1- </t>
    <phoneticPr fontId="3" type="noConversion"/>
  </si>
  <si>
    <t xml:space="preserve"> USB_SSTX2+</t>
    <phoneticPr fontId="3" type="noConversion"/>
  </si>
  <si>
    <t xml:space="preserve"> USB_SSTX2- </t>
    <phoneticPr fontId="3" type="noConversion"/>
  </si>
  <si>
    <t xml:space="preserve"> USB_SSTX3+</t>
    <phoneticPr fontId="3" type="noConversion"/>
  </si>
  <si>
    <t xml:space="preserve"> USB_SSTX3- </t>
    <phoneticPr fontId="3" type="noConversion"/>
  </si>
  <si>
    <t xml:space="preserve"> USB_SSRX0+</t>
    <phoneticPr fontId="3" type="noConversion"/>
  </si>
  <si>
    <t xml:space="preserve"> I PCIE  </t>
  </si>
  <si>
    <t xml:space="preserve"> Additional receive signal differential pairs for the SuperSpeed USB data path.  </t>
    <phoneticPr fontId="3" type="noConversion"/>
  </si>
  <si>
    <t xml:space="preserve"> USB_SSRX0- </t>
    <phoneticPr fontId="3" type="noConversion"/>
  </si>
  <si>
    <t xml:space="preserve"> USB_SSRX1+</t>
    <phoneticPr fontId="3" type="noConversion"/>
  </si>
  <si>
    <t xml:space="preserve"> USB_SSRX2+</t>
    <phoneticPr fontId="3" type="noConversion"/>
  </si>
  <si>
    <t xml:space="preserve"> USB_SSRX2- </t>
    <phoneticPr fontId="3" type="noConversion"/>
  </si>
  <si>
    <t xml:space="preserve"> USB_SSRX3+</t>
    <phoneticPr fontId="3" type="noConversion"/>
  </si>
  <si>
    <t xml:space="preserve"> USB_SSRX3- </t>
    <phoneticPr fontId="3" type="noConversion"/>
  </si>
  <si>
    <r>
      <t xml:space="preserve"> </t>
    </r>
    <r>
      <rPr>
        <sz val="10"/>
        <color indexed="8"/>
        <rFont val="Arial"/>
        <family val="2"/>
      </rPr>
      <t xml:space="preserve">Module BIOS disable input. Pull low to disable module BIOS. Used to allow off-module BIOS implementations. </t>
    </r>
    <r>
      <rPr>
        <sz val="10"/>
        <rFont val="Arial"/>
        <family val="2"/>
      </rPr>
      <t xml:space="preserve"> </t>
    </r>
  </si>
  <si>
    <r>
      <t xml:space="preserve"> </t>
    </r>
    <r>
      <rPr>
        <sz val="10"/>
        <color indexed="8"/>
        <rFont val="Arial"/>
        <family val="2"/>
      </rPr>
      <t xml:space="preserve">Output indicating that a watchdog time-out event has occurred. </t>
    </r>
    <r>
      <rPr>
        <sz val="10"/>
        <rFont val="Arial"/>
        <family val="2"/>
      </rPr>
      <t xml:space="preserve"> </t>
    </r>
  </si>
  <si>
    <t xml:space="preserve"> Analog VGA  </t>
    <phoneticPr fontId="3" type="noConversion"/>
  </si>
  <si>
    <t xml:space="preserve"> Gigabit Ethernet  </t>
  </si>
  <si>
    <t xml:space="preserve"> Description  </t>
    <phoneticPr fontId="3" type="noConversion"/>
  </si>
  <si>
    <t xml:space="preserve"> Power Management  </t>
  </si>
  <si>
    <t xml:space="preserve"> SATA1_RX+  </t>
  </si>
  <si>
    <t xml:space="preserve"> C19  </t>
  </si>
  <si>
    <t xml:space="preserve"> D19  </t>
  </si>
  <si>
    <t xml:space="preserve"> PCI_GNT3#  </t>
  </si>
  <si>
    <t xml:space="preserve"> A20  </t>
  </si>
  <si>
    <t xml:space="preserve"> SATA0_RX-  </t>
  </si>
  <si>
    <t xml:space="preserve"> B20  </t>
  </si>
  <si>
    <t xml:space="preserve"> SATA1_RX-  </t>
  </si>
  <si>
    <t xml:space="preserve"> C20  </t>
  </si>
  <si>
    <t xml:space="preserve"> D20  </t>
  </si>
  <si>
    <t xml:space="preserve"> PCI_REQ3#  </t>
  </si>
  <si>
    <t xml:space="preserve"> A21  </t>
  </si>
  <si>
    <t xml:space="preserve"> B21  </t>
  </si>
  <si>
    <t xml:space="preserve"> C21  </t>
  </si>
  <si>
    <t xml:space="preserve"> D21  </t>
  </si>
  <si>
    <t xml:space="preserve"> A22  </t>
  </si>
  <si>
    <t xml:space="preserve"> SATA2_TX+  </t>
  </si>
  <si>
    <t xml:space="preserve"> B22  </t>
  </si>
  <si>
    <t xml:space="preserve"> SATA3_TX+  </t>
  </si>
  <si>
    <t xml:space="preserve"> C22  </t>
  </si>
  <si>
    <t xml:space="preserve"> D22  </t>
  </si>
  <si>
    <t xml:space="preserve"> PCI_AD1  </t>
  </si>
  <si>
    <t xml:space="preserve"> A23  </t>
  </si>
  <si>
    <t xml:space="preserve"> SATA2_TX-  </t>
  </si>
  <si>
    <t xml:space="preserve"> B23  </t>
  </si>
  <si>
    <t xml:space="preserve"> SATA3_TX-  </t>
  </si>
  <si>
    <t xml:space="preserve"> C23  </t>
  </si>
  <si>
    <t xml:space="preserve"> D23  </t>
  </si>
  <si>
    <t xml:space="preserve"> PCI_AD3  </t>
  </si>
  <si>
    <t xml:space="preserve"> A24  </t>
  </si>
  <si>
    <t xml:space="preserve"> SUS_S5#  </t>
  </si>
  <si>
    <t xml:space="preserve"> B24  </t>
  </si>
  <si>
    <t>C9</t>
    <phoneticPr fontId="3" type="noConversion"/>
  </si>
  <si>
    <t>C12</t>
    <phoneticPr fontId="3" type="noConversion"/>
  </si>
  <si>
    <t xml:space="preserve"> General Purpose Inputs  </t>
  </si>
  <si>
    <t xml:space="preserve"> PCI Express Graphics (PEG)  </t>
  </si>
  <si>
    <t xml:space="preserve"> PCI Express Lanes 0 - 5  </t>
  </si>
  <si>
    <r>
      <t xml:space="preserve">PCI Express compatible differential signal. Please refer to the PCI Express Specification for details. PCIE transmit pins (module outputs) </t>
    </r>
    <r>
      <rPr>
        <b/>
        <sz val="10"/>
        <rFont val="Arial"/>
        <family val="2"/>
      </rPr>
      <t>shall</t>
    </r>
    <r>
      <rPr>
        <sz val="10"/>
        <rFont val="Arial"/>
        <family val="2"/>
      </rPr>
      <t xml:space="preserve"> be AC coupled on the module. PCIE receive pins (module inputs) </t>
    </r>
    <r>
      <rPr>
        <b/>
        <sz val="10"/>
        <rFont val="Arial"/>
        <family val="2"/>
      </rPr>
      <t>shall</t>
    </r>
    <r>
      <rPr>
        <sz val="10"/>
        <rFont val="Arial"/>
        <family val="2"/>
      </rPr>
      <t xml:space="preserve"> be DC coupled on the COM Express</t>
    </r>
    <r>
      <rPr>
        <vertAlign val="superscript"/>
        <sz val="10"/>
        <rFont val="Arial"/>
        <family val="2"/>
      </rPr>
      <t>TM</t>
    </r>
    <r>
      <rPr>
        <sz val="10"/>
        <rFont val="Arial"/>
        <family val="2"/>
      </rPr>
      <t xml:space="preserve"> module and </t>
    </r>
    <r>
      <rPr>
        <b/>
        <sz val="10"/>
        <rFont val="Arial"/>
        <family val="2"/>
      </rPr>
      <t>shall</t>
    </r>
    <r>
      <rPr>
        <sz val="10"/>
        <rFont val="Arial"/>
        <family val="2"/>
      </rPr>
      <t xml:space="preserve"> be assumed to be AC coupled off-module, close to the signal source. If the target PCI Express device resides on the Carrier Board, the module PCIE receive lanes (target PCIE device transmit lanes) </t>
    </r>
    <r>
      <rPr>
        <b/>
        <sz val="10"/>
        <rFont val="Arial"/>
        <family val="2"/>
      </rPr>
      <t>shall</t>
    </r>
    <r>
      <rPr>
        <sz val="10"/>
        <rFont val="Arial"/>
        <family val="2"/>
      </rPr>
      <t xml:space="preserve"> be AC coupled near the device on the Carrier Board. If the Carrier Board implements a PCIE slot, then these signals </t>
    </r>
    <r>
      <rPr>
        <b/>
        <sz val="10"/>
        <rFont val="Arial"/>
        <family val="2"/>
      </rPr>
      <t>shall</t>
    </r>
    <r>
      <rPr>
        <sz val="10"/>
        <rFont val="Arial"/>
        <family val="2"/>
      </rPr>
      <t xml:space="preserve"> be AC coupled on the add-in card, not on the Carrier Board.</t>
    </r>
    <phoneticPr fontId="3" type="noConversion"/>
  </si>
  <si>
    <t>TMDS</t>
    <phoneticPr fontId="3" type="noConversion"/>
  </si>
  <si>
    <r>
      <t xml:space="preserve"> LVDS_A1+</t>
    </r>
    <r>
      <rPr>
        <sz val="10"/>
        <rFont val="Arial"/>
        <family val="2"/>
      </rPr>
      <t/>
    </r>
  </si>
  <si>
    <r>
      <t xml:space="preserve"> LVDS_A1-</t>
    </r>
    <r>
      <rPr>
        <sz val="10"/>
        <rFont val="Arial"/>
        <family val="2"/>
      </rPr>
      <t/>
    </r>
  </si>
  <si>
    <r>
      <t xml:space="preserve"> LVDS_A2+</t>
    </r>
    <r>
      <rPr>
        <sz val="10"/>
        <rFont val="Arial"/>
        <family val="2"/>
      </rPr>
      <t/>
    </r>
  </si>
  <si>
    <r>
      <t xml:space="preserve"> LVDS_A2-</t>
    </r>
    <r>
      <rPr>
        <sz val="10"/>
        <rFont val="Arial"/>
        <family val="2"/>
      </rPr>
      <t/>
    </r>
  </si>
  <si>
    <t xml:space="preserve"> VCC_12V  </t>
    <phoneticPr fontId="3" type="noConversion"/>
  </si>
  <si>
    <t xml:space="preserve"> LVDS_VDD_EN  </t>
    <phoneticPr fontId="3" type="noConversion"/>
  </si>
  <si>
    <r>
      <t xml:space="preserve"> LVDS_A3+</t>
    </r>
    <r>
      <rPr>
        <sz val="10"/>
        <rFont val="Arial"/>
        <family val="2"/>
      </rPr>
      <t/>
    </r>
  </si>
  <si>
    <r>
      <t xml:space="preserve"> LVDS_A3-</t>
    </r>
    <r>
      <rPr>
        <sz val="10"/>
        <rFont val="Arial"/>
        <family val="2"/>
      </rPr>
      <t/>
    </r>
  </si>
  <si>
    <t xml:space="preserve"> LVDS_I2C_DAT  </t>
  </si>
  <si>
    <t xml:space="preserve">SATA3_TX+   </t>
    <phoneticPr fontId="3" type="noConversion"/>
  </si>
  <si>
    <r>
      <t>Selects the function of DDI[1:3]_CTRLCLK_AUX+ and DDI[1:3]_CTRLDATA_AUX-. This pin</t>
    </r>
    <r>
      <rPr>
        <b/>
        <sz val="10"/>
        <color indexed="17"/>
        <rFont val="Arial"/>
        <family val="2"/>
      </rPr>
      <t xml:space="preserve"> </t>
    </r>
    <r>
      <rPr>
        <b/>
        <i/>
        <sz val="10"/>
        <color indexed="17"/>
        <rFont val="Arial"/>
        <family val="2"/>
      </rPr>
      <t>shall</t>
    </r>
    <r>
      <rPr>
        <sz val="10"/>
        <color indexed="17"/>
        <rFont val="Arial"/>
        <family val="2"/>
      </rPr>
      <t xml:space="preserve"> have a 1M pull-down to logic ground on the Module. If this input is floating the AUX pair is used for the DP AUX+/- signals. If pulled-high the AUX pair contains the CRTLCLK and CTRLDATA signals.</t>
    </r>
    <phoneticPr fontId="3" type="noConversion"/>
  </si>
  <si>
    <t xml:space="preserve"> DDI2_DDC_AUX_SEL</t>
  </si>
  <si>
    <t>Signal Descriptions</t>
    <phoneticPr fontId="3" type="noConversion"/>
  </si>
  <si>
    <t>Signal Naming Convention</t>
    <phoneticPr fontId="3" type="noConversion"/>
  </si>
  <si>
    <t xml:space="preserve">Active-low signals are indicated by a trailing ‘#’ sign: </t>
    <phoneticPr fontId="3" type="noConversion"/>
  </si>
  <si>
    <t xml:space="preserve">Differential pairs are indicated by trailing ‘+’ and ‘-‘ signs: </t>
    <phoneticPr fontId="3" type="noConversion"/>
  </si>
  <si>
    <t xml:space="preserve">Bused signals are indicated by brackets, with LS bit first, MS bit last: </t>
    <phoneticPr fontId="3" type="noConversion"/>
  </si>
  <si>
    <r>
      <t xml:space="preserve">Bus brackets </t>
    </r>
    <r>
      <rPr>
        <b/>
        <sz val="10"/>
        <rFont val="Arial"/>
        <family val="2"/>
      </rPr>
      <t>may</t>
    </r>
    <r>
      <rPr>
        <sz val="10"/>
        <rFont val="Arial"/>
        <family val="2"/>
      </rPr>
      <t xml:space="preserve"> appear anywhere in the signal name: </t>
    </r>
    <phoneticPr fontId="3" type="noConversion"/>
  </si>
  <si>
    <t>Pin and Signal Buffer Types</t>
    <phoneticPr fontId="3" type="noConversion"/>
  </si>
  <si>
    <t>Pin and Buffer type definitions apply to the signals in the Signal List section below.</t>
    <phoneticPr fontId="3" type="noConversion"/>
  </si>
  <si>
    <t>Pin Types</t>
    <phoneticPr fontId="3" type="noConversion"/>
  </si>
  <si>
    <t xml:space="preserve">I </t>
    <phoneticPr fontId="3" type="noConversion"/>
  </si>
  <si>
    <t xml:space="preserve">O </t>
    <phoneticPr fontId="3" type="noConversion"/>
  </si>
  <si>
    <t xml:space="preserve">I/O </t>
    <phoneticPr fontId="3" type="noConversion"/>
  </si>
  <si>
    <t xml:space="preserve">OD </t>
    <phoneticPr fontId="3" type="noConversion"/>
  </si>
  <si>
    <t>Buffer Types</t>
    <phoneticPr fontId="3" type="noConversion"/>
  </si>
  <si>
    <t xml:space="preserve">CMOS </t>
    <phoneticPr fontId="3" type="noConversion"/>
  </si>
  <si>
    <r>
      <t xml:space="preserve">Logic input or output. Input thresholds and output levels </t>
    </r>
    <r>
      <rPr>
        <b/>
        <sz val="10"/>
        <rFont val="Arial"/>
        <family val="2"/>
      </rPr>
      <t>shall</t>
    </r>
    <r>
      <rPr>
        <sz val="10"/>
        <rFont val="Arial"/>
        <family val="2"/>
      </rPr>
      <t xml:space="preserve"> be 80% of supply rail for high side and 20% of the relevant supply rail for low side.</t>
    </r>
    <phoneticPr fontId="3" type="noConversion"/>
  </si>
  <si>
    <t xml:space="preserve">PCIE </t>
    <phoneticPr fontId="3" type="noConversion"/>
  </si>
  <si>
    <t xml:space="preserve"> 127/5.0  </t>
  </si>
  <si>
    <t xml:space="preserve"> COM Express™ connector simulated at 2.5 GHz.  </t>
  </si>
  <si>
    <t xml:space="preserve"> Allowance for Carrier Board trace.  </t>
  </si>
  <si>
    <t xml:space="preserve"> Total  </t>
  </si>
  <si>
    <t xml:space="preserve"> Miscellaneous  </t>
    <phoneticPr fontId="3" type="noConversion"/>
  </si>
  <si>
    <t>Pin No.</t>
    <phoneticPr fontId="17" type="noConversion"/>
  </si>
  <si>
    <t xml:space="preserve"> Module Type Definition  </t>
    <phoneticPr fontId="3" type="noConversion"/>
  </si>
  <si>
    <t xml:space="preserve"> Description  </t>
    <phoneticPr fontId="3" type="noConversion"/>
  </si>
  <si>
    <t xml:space="preserve"> USB_4_5_OC#  </t>
    <phoneticPr fontId="3" type="noConversion"/>
  </si>
  <si>
    <t>Pin No.</t>
    <phoneticPr fontId="17" type="noConversion"/>
  </si>
  <si>
    <t xml:space="preserve"> LVDS Flat Panel  </t>
    <phoneticPr fontId="3" type="noConversion"/>
  </si>
  <si>
    <t>Loss Budgets for High Speed Differential Interfaces</t>
    <phoneticPr fontId="3" type="noConversion"/>
  </si>
  <si>
    <t>PCI Express Insertion Loss Budget with Slot Card</t>
  </si>
  <si>
    <t>PCI Express Insertion Loss Budget, 1.25 GHz with Carrier Board Slot Card</t>
  </si>
  <si>
    <t>PCI Express Insertion Loss Budget with Carrier Board PCIE Device</t>
  </si>
  <si>
    <t>L &lt; 500</t>
    <phoneticPr fontId="3" type="noConversion"/>
  </si>
  <si>
    <t xml:space="preserve"> SATA3_RX-  </t>
  </si>
  <si>
    <t xml:space="preserve"> C26  </t>
  </si>
  <si>
    <t xml:space="preserve"> D26  </t>
  </si>
  <si>
    <t xml:space="preserve"> PCI_C/BE0#  </t>
  </si>
  <si>
    <t xml:space="preserve"> A27  </t>
  </si>
  <si>
    <t xml:space="preserve"> BATLOW#  </t>
  </si>
  <si>
    <t xml:space="preserve"> B27  </t>
  </si>
  <si>
    <t xml:space="preserve"> WDT  </t>
  </si>
  <si>
    <t xml:space="preserve"> C27  </t>
  </si>
  <si>
    <t xml:space="preserve"> D27  </t>
  </si>
  <si>
    <t xml:space="preserve"> PCI_AD9  </t>
  </si>
  <si>
    <t xml:space="preserve"> A28  </t>
  </si>
  <si>
    <t>D7</t>
    <phoneticPr fontId="3" type="noConversion"/>
  </si>
  <si>
    <t>C38</t>
    <phoneticPr fontId="3" type="noConversion"/>
  </si>
  <si>
    <t>Objectives</t>
    <phoneticPr fontId="3" type="noConversion"/>
  </si>
  <si>
    <t>D34</t>
    <phoneticPr fontId="3" type="noConversion"/>
  </si>
  <si>
    <t xml:space="preserve"> DDI2_PAIR2+  </t>
  </si>
  <si>
    <t xml:space="preserve"> DDI3_PAIR2- </t>
  </si>
  <si>
    <t xml:space="preserve"> DDI2_PAIR2- </t>
  </si>
  <si>
    <t xml:space="preserve"> DDI3_PAIR3+  </t>
  </si>
  <si>
    <t xml:space="preserve"> DDI2_PAIR3+  </t>
  </si>
  <si>
    <t xml:space="preserve"> DDI3_PAIR3- </t>
  </si>
  <si>
    <t xml:space="preserve"> DDI2_PAIR3- </t>
  </si>
  <si>
    <t xml:space="preserve"> USB Client  </t>
  </si>
  <si>
    <t xml:space="preserve"> Pin Type  </t>
  </si>
  <si>
    <t xml:space="preserve"> SDVOB_BLU+</t>
  </si>
  <si>
    <t xml:space="preserve"> SDVOB_BLU- </t>
  </si>
  <si>
    <t xml:space="preserve"> SDVOB_CK+ </t>
  </si>
  <si>
    <t xml:space="preserve"> SDVOB_CK-</t>
  </si>
  <si>
    <t xml:space="preserve"> DDI3_CTRLCLK_AUX+ </t>
    <phoneticPr fontId="3" type="noConversion"/>
  </si>
  <si>
    <t xml:space="preserve"> DP3_AUX+  </t>
  </si>
  <si>
    <t xml:space="preserve"> HDMI3_CTRLCLK  </t>
  </si>
  <si>
    <t xml:space="preserve"> DDI3_CTRLDATA_AUX-</t>
    <phoneticPr fontId="3" type="noConversion"/>
  </si>
  <si>
    <t xml:space="preserve"> DP3_AUX- </t>
  </si>
  <si>
    <r>
      <t xml:space="preserve"> </t>
    </r>
    <r>
      <rPr>
        <sz val="10"/>
        <color indexed="8"/>
        <rFont val="Arial"/>
        <family val="2"/>
      </rPr>
      <t xml:space="preserve">I
 CMOS </t>
    </r>
    <r>
      <rPr>
        <sz val="10"/>
        <rFont val="Arial"/>
        <family val="2"/>
      </rPr>
      <t xml:space="preserve"> </t>
    </r>
    <phoneticPr fontId="3" type="noConversion"/>
  </si>
  <si>
    <r>
      <t xml:space="preserve"> </t>
    </r>
    <r>
      <rPr>
        <sz val="10"/>
        <color indexed="8"/>
        <rFont val="Arial"/>
        <family val="2"/>
      </rPr>
      <t xml:space="preserve">Power button to bring system out of S5 (soft off), active on rising edge. </t>
    </r>
    <r>
      <rPr>
        <sz val="10"/>
        <rFont val="Arial"/>
        <family val="2"/>
      </rPr>
      <t xml:space="preserve"> </t>
    </r>
  </si>
  <si>
    <r>
      <t xml:space="preserve"> </t>
    </r>
    <r>
      <rPr>
        <sz val="10"/>
        <color indexed="8"/>
        <rFont val="Arial"/>
        <family val="2"/>
      </rPr>
      <t xml:space="preserve">I
 CMOS </t>
    </r>
    <r>
      <rPr>
        <sz val="10"/>
        <rFont val="Arial"/>
        <family val="2"/>
      </rPr>
      <t xml:space="preserve"> </t>
    </r>
    <phoneticPr fontId="3" type="noConversion"/>
  </si>
  <si>
    <t xml:space="preserve"> D86  </t>
  </si>
  <si>
    <t xml:space="preserve"> PEG_TX10-  </t>
  </si>
  <si>
    <t xml:space="preserve"> A87  </t>
  </si>
  <si>
    <t xml:space="preserve"> B87  </t>
  </si>
  <si>
    <t xml:space="preserve"> C87  </t>
  </si>
  <si>
    <t xml:space="preserve"> D87  </t>
  </si>
  <si>
    <t xml:space="preserve"> A88  </t>
  </si>
  <si>
    <t xml:space="preserve"> B88  </t>
  </si>
  <si>
    <t xml:space="preserve"> C88  </t>
  </si>
  <si>
    <t xml:space="preserve"> D88  </t>
  </si>
  <si>
    <t xml:space="preserve"> A89  </t>
  </si>
  <si>
    <t xml:space="preserve"> B89  </t>
  </si>
  <si>
    <t xml:space="preserve"> VGA_RED  </t>
  </si>
  <si>
    <t xml:space="preserve"> C89  </t>
  </si>
  <si>
    <t xml:space="preserve"> D89  </t>
  </si>
  <si>
    <t xml:space="preserve"> PEG_TX11-  </t>
  </si>
  <si>
    <t xml:space="preserve"> A90  </t>
  </si>
  <si>
    <t xml:space="preserve"> B90  </t>
  </si>
  <si>
    <t xml:space="preserve"> C90  </t>
  </si>
  <si>
    <t xml:space="preserve"> D90  </t>
  </si>
  <si>
    <t xml:space="preserve"> A91  </t>
  </si>
  <si>
    <t xml:space="preserve"> B91  </t>
  </si>
  <si>
    <t xml:space="preserve"> VGA_GRN  </t>
  </si>
  <si>
    <t xml:space="preserve"> C91  </t>
  </si>
  <si>
    <t xml:space="preserve"> D91  </t>
  </si>
  <si>
    <t xml:space="preserve"> PEG_TX12+  </t>
  </si>
  <si>
    <t xml:space="preserve"> A92  </t>
  </si>
  <si>
    <t xml:space="preserve"> B92  </t>
  </si>
  <si>
    <t xml:space="preserve"> VGA_BLU  </t>
  </si>
  <si>
    <t xml:space="preserve"> C92  </t>
  </si>
  <si>
    <t xml:space="preserve"> D92  </t>
  </si>
  <si>
    <t xml:space="preserve"> PEG_TX12-  </t>
  </si>
  <si>
    <t xml:space="preserve"> A93  </t>
  </si>
  <si>
    <t xml:space="preserve"> GPO0  </t>
  </si>
  <si>
    <t xml:space="preserve"> B93  </t>
  </si>
  <si>
    <t xml:space="preserve"> VGA_HSYNC  </t>
  </si>
  <si>
    <t xml:space="preserve"> C93  </t>
  </si>
  <si>
    <t xml:space="preserve"> D93  </t>
  </si>
  <si>
    <t xml:space="preserve"> A94  </t>
  </si>
  <si>
    <t xml:space="preserve"> B94  </t>
  </si>
  <si>
    <t xml:space="preserve"> VGA_VSYNC  </t>
  </si>
  <si>
    <t xml:space="preserve"> C94  </t>
  </si>
  <si>
    <t xml:space="preserve"> D94  </t>
  </si>
  <si>
    <t xml:space="preserve"> PEG_TX13+  </t>
  </si>
  <si>
    <t xml:space="preserve"> A95  </t>
  </si>
  <si>
    <t xml:space="preserve"> B95  </t>
  </si>
  <si>
    <t xml:space="preserve"> VGA_I2C_CK  </t>
  </si>
  <si>
    <t xml:space="preserve"> C95  </t>
  </si>
  <si>
    <t xml:space="preserve"> D95  </t>
  </si>
  <si>
    <t xml:space="preserve"> PEG_TX13-  </t>
  </si>
  <si>
    <t xml:space="preserve"> A96  </t>
  </si>
  <si>
    <t xml:space="preserve"> B96  </t>
  </si>
  <si>
    <t xml:space="preserve"> VGA_I2C_DAT  </t>
  </si>
  <si>
    <t xml:space="preserve"> C96  </t>
  </si>
  <si>
    <t xml:space="preserve"> D96  </t>
  </si>
  <si>
    <t xml:space="preserve"> A97  </t>
  </si>
  <si>
    <t xml:space="preserve"> VCC_12V  </t>
  </si>
  <si>
    <t xml:space="preserve"> B97  </t>
  </si>
  <si>
    <t xml:space="preserve"> C97  </t>
  </si>
  <si>
    <t xml:space="preserve"> D97  </t>
  </si>
  <si>
    <t xml:space="preserve"> PEG_ENABLE#  </t>
  </si>
  <si>
    <t xml:space="preserve"> A98  </t>
  </si>
  <si>
    <t xml:space="preserve"> B98  </t>
  </si>
  <si>
    <r>
      <t xml:space="preserve"> </t>
    </r>
    <r>
      <rPr>
        <sz val="10"/>
        <color indexed="8"/>
        <rFont val="Arial"/>
        <family val="2"/>
      </rPr>
      <t xml:space="preserve">O
 CMOS </t>
    </r>
    <r>
      <rPr>
        <sz val="10"/>
        <rFont val="Arial"/>
        <family val="2"/>
      </rPr>
      <t xml:space="preserve"> </t>
    </r>
    <phoneticPr fontId="3" type="noConversion"/>
  </si>
  <si>
    <r>
      <t xml:space="preserve"> </t>
    </r>
    <r>
      <rPr>
        <sz val="10"/>
        <color indexed="8"/>
        <rFont val="Arial"/>
        <family val="2"/>
      </rPr>
      <t xml:space="preserve">O
 LVDS </t>
    </r>
    <r>
      <rPr>
        <sz val="10"/>
        <rFont val="Arial"/>
        <family val="2"/>
      </rPr>
      <t xml:space="preserve"> </t>
    </r>
    <phoneticPr fontId="3" type="noConversion"/>
  </si>
  <si>
    <r>
      <t xml:space="preserve"> </t>
    </r>
    <r>
      <rPr>
        <sz val="10"/>
        <color indexed="8"/>
        <rFont val="Arial"/>
        <family val="2"/>
      </rPr>
      <t xml:space="preserve">LVDS Channel A differential pairs </t>
    </r>
    <r>
      <rPr>
        <sz val="10"/>
        <rFont val="Arial"/>
        <family val="2"/>
      </rPr>
      <t xml:space="preserve"> </t>
    </r>
  </si>
  <si>
    <r>
      <t xml:space="preserve"> </t>
    </r>
    <r>
      <rPr>
        <sz val="10"/>
        <color indexed="8"/>
        <rFont val="Arial"/>
        <family val="2"/>
      </rPr>
      <t xml:space="preserve">O
 LVDS </t>
    </r>
    <r>
      <rPr>
        <sz val="10"/>
        <rFont val="Arial"/>
        <family val="2"/>
      </rPr>
      <t xml:space="preserve"> </t>
    </r>
    <phoneticPr fontId="3" type="noConversion"/>
  </si>
  <si>
    <t xml:space="preserve"> IDE_D0  </t>
  </si>
  <si>
    <t xml:space="preserve"> A8  </t>
  </si>
  <si>
    <t xml:space="preserve"> GBE0_LINK#  </t>
  </si>
  <si>
    <t xml:space="preserve"> B8  </t>
  </si>
  <si>
    <t xml:space="preserve"> C8  </t>
  </si>
  <si>
    <t xml:space="preserve"> D8  </t>
  </si>
  <si>
    <t xml:space="preserve"> IDE_REQ  </t>
  </si>
  <si>
    <t xml:space="preserve"> A9  </t>
  </si>
  <si>
    <t xml:space="preserve"> GBE0_MDI1-  </t>
  </si>
  <si>
    <t xml:space="preserve"> B9  </t>
  </si>
  <si>
    <t xml:space="preserve"> C9  </t>
  </si>
  <si>
    <t>Pin No.</t>
    <phoneticPr fontId="17" type="noConversion"/>
  </si>
  <si>
    <t xml:space="preserve"> DDI-TMDS</t>
    <phoneticPr fontId="3" type="noConversion"/>
  </si>
  <si>
    <t xml:space="preserve"> Pin Type  </t>
    <phoneticPr fontId="3" type="noConversion"/>
  </si>
  <si>
    <t xml:space="preserve"> HDMI/DVI TMDS lanes 2 differential pairs      </t>
    <phoneticPr fontId="3" type="noConversion"/>
  </si>
  <si>
    <t xml:space="preserve"> HDMI/DVI TMDS lanes 1 differential pairs      </t>
    <phoneticPr fontId="3" type="noConversion"/>
  </si>
  <si>
    <t xml:space="preserve"> HDMI/DVI TMDS lanes 1 differential pairs      </t>
    <phoneticPr fontId="3" type="noConversion"/>
  </si>
  <si>
    <t xml:space="preserve"> HDMI/DVI TMDS lanes 0 differential pairs      </t>
    <phoneticPr fontId="3" type="noConversion"/>
  </si>
  <si>
    <t xml:space="preserve"> HDMI/DVI TMDS lanes 0 differential pairs      </t>
    <phoneticPr fontId="3" type="noConversion"/>
  </si>
  <si>
    <t xml:space="preserve"> O
 PCIE  </t>
    <phoneticPr fontId="3" type="noConversion"/>
  </si>
  <si>
    <t xml:space="preserve">AC coupled off Module  </t>
    <phoneticPr fontId="3" type="noConversion"/>
  </si>
  <si>
    <t xml:space="preserve"> HDMI/DVI TMDS Clock differential pair    </t>
    <phoneticPr fontId="3" type="noConversion"/>
  </si>
  <si>
    <t xml:space="preserve"> I  </t>
  </si>
  <si>
    <t xml:space="preserve"> 3.3V / 3.3V      </t>
    <phoneticPr fontId="3" type="noConversion"/>
  </si>
  <si>
    <t xml:space="preserve"> HDMI/DVI Hot-Plug Detect  </t>
  </si>
  <si>
    <t xml:space="preserve"> D15 </t>
    <phoneticPr fontId="3" type="noConversion"/>
  </si>
  <si>
    <t xml:space="preserve"> I/O OD
 CMOS  </t>
    <phoneticPr fontId="3" type="noConversion"/>
  </si>
  <si>
    <r>
      <t xml:space="preserve"> The PCB size for the Compact Module </t>
    </r>
    <r>
      <rPr>
        <b/>
        <i/>
        <sz val="10"/>
        <color indexed="17"/>
        <rFont val="Arial"/>
        <family val="2"/>
      </rPr>
      <t>shall</t>
    </r>
    <r>
      <rPr>
        <sz val="10"/>
        <color indexed="17"/>
        <rFont val="Arial"/>
        <family val="2"/>
      </rPr>
      <t xml:space="preserve"> be 95mm x 95mm. The PCB thickness </t>
    </r>
    <r>
      <rPr>
        <b/>
        <i/>
        <sz val="10"/>
        <color indexed="17"/>
        <rFont val="Arial"/>
        <family val="2"/>
      </rPr>
      <t>should</t>
    </r>
    <r>
      <rPr>
        <sz val="10"/>
        <color indexed="17"/>
        <rFont val="Arial"/>
        <family val="2"/>
      </rPr>
      <t xml:space="preserve"> be 2mm to allow high layer count stack-ups and facilitate a standard ‘z’ dimension between the Carrier Board and the top of the heat-spreader (See  “Heat-Spreader“).
 The holes shown in this drawing are intended for mounting the Module / heat-spreader combination to the Carrier Board. An independent, implementation specific set of holes and spacers</t>
    </r>
    <r>
      <rPr>
        <b/>
        <sz val="10"/>
        <color indexed="17"/>
        <rFont val="Arial"/>
        <family val="2"/>
      </rPr>
      <t xml:space="preserve"> </t>
    </r>
    <r>
      <rPr>
        <b/>
        <i/>
        <sz val="10"/>
        <color indexed="17"/>
        <rFont val="Arial"/>
        <family val="2"/>
      </rPr>
      <t>shall</t>
    </r>
    <r>
      <rPr>
        <b/>
        <sz val="10"/>
        <color indexed="17"/>
        <rFont val="Arial"/>
        <family val="2"/>
      </rPr>
      <t xml:space="preserve"> </t>
    </r>
    <r>
      <rPr>
        <sz val="10"/>
        <color indexed="17"/>
        <rFont val="Arial"/>
        <family val="2"/>
      </rPr>
      <t>be used to attach the heat-spreader to the Module.</t>
    </r>
    <phoneticPr fontId="3" type="noConversion"/>
  </si>
  <si>
    <t>Compact Module Form Factor</t>
    <phoneticPr fontId="3" type="noConversion"/>
  </si>
  <si>
    <t xml:space="preserve"> C98  </t>
  </si>
  <si>
    <t xml:space="preserve"> D98  </t>
  </si>
  <si>
    <t xml:space="preserve"> PEG_TX14+  </t>
  </si>
  <si>
    <t xml:space="preserve"> A99  </t>
  </si>
  <si>
    <t xml:space="preserve"> B99  </t>
  </si>
  <si>
    <t xml:space="preserve"> C99  </t>
  </si>
  <si>
    <t xml:space="preserve"> D99  </t>
  </si>
  <si>
    <t>A15</t>
    <phoneticPr fontId="3" type="noConversion"/>
  </si>
  <si>
    <r>
      <t>A</t>
    </r>
    <r>
      <rPr>
        <sz val="10"/>
        <rFont val="Arial"/>
        <family val="2"/>
      </rPr>
      <t>18</t>
    </r>
    <phoneticPr fontId="3" type="noConversion"/>
  </si>
  <si>
    <t>A24</t>
    <phoneticPr fontId="3" type="noConversion"/>
  </si>
  <si>
    <t>A27</t>
    <phoneticPr fontId="3" type="noConversion"/>
  </si>
  <si>
    <t>A35</t>
    <phoneticPr fontId="3" type="noConversion"/>
  </si>
  <si>
    <t>A47</t>
    <phoneticPr fontId="3" type="noConversion"/>
  </si>
  <si>
    <t>B13</t>
    <phoneticPr fontId="3" type="noConversion"/>
  </si>
  <si>
    <t>B15</t>
    <phoneticPr fontId="3" type="noConversion"/>
  </si>
  <si>
    <t>Carrier Board Plug (8-mm Version)</t>
    <phoneticPr fontId="3" type="noConversion"/>
  </si>
  <si>
    <t>Module Connector Pin Numbering</t>
    <phoneticPr fontId="3" type="noConversion"/>
  </si>
  <si>
    <t>Electrical Specifications</t>
    <phoneticPr fontId="3" type="noConversion"/>
  </si>
  <si>
    <t>Input Power — General Considerations</t>
    <phoneticPr fontId="3" type="noConversion"/>
  </si>
  <si>
    <t>B42</t>
    <phoneticPr fontId="3" type="noConversion"/>
  </si>
  <si>
    <t>RGB</t>
    <phoneticPr fontId="3" type="noConversion"/>
  </si>
  <si>
    <r>
      <t xml:space="preserve"> </t>
    </r>
    <r>
      <rPr>
        <sz val="10"/>
        <rFont val="Arial"/>
        <family val="2"/>
      </rPr>
      <t xml:space="preserve">The </t>
    </r>
    <r>
      <rPr>
        <sz val="10"/>
        <color indexed="17"/>
        <rFont val="Arial"/>
        <family val="2"/>
      </rPr>
      <t>Compact,</t>
    </r>
    <r>
      <rPr>
        <sz val="10"/>
        <rFont val="Arial"/>
        <family val="2"/>
      </rPr>
      <t xml:space="preserve"> </t>
    </r>
    <r>
      <rPr>
        <sz val="10"/>
        <rFont val="Arial"/>
        <family val="2"/>
      </rPr>
      <t xml:space="preserve">Basic and Extended Module modules </t>
    </r>
    <r>
      <rPr>
        <b/>
        <sz val="10"/>
        <rFont val="Arial"/>
        <family val="2"/>
      </rPr>
      <t>shall</t>
    </r>
    <r>
      <rPr>
        <sz val="10"/>
        <rFont val="Arial"/>
        <family val="2"/>
      </rPr>
      <t xml:space="preserve"> use a single main power rail with a nominal value of +12V. 
</t>
    </r>
    <r>
      <rPr>
        <sz val="10"/>
        <rFont val="Arial"/>
        <family val="2"/>
      </rPr>
      <t xml:space="preserve"> </t>
    </r>
    <r>
      <rPr>
        <sz val="10"/>
        <rFont val="Arial"/>
        <family val="2"/>
      </rPr>
      <t xml:space="preserve">Two additional rails are specified: a +5V standby power rail and a +3V battery input to power the module Real-time Clock (RTC) circuit in the absence of other power sources. The +5V standby rail </t>
    </r>
    <r>
      <rPr>
        <b/>
        <sz val="10"/>
        <rFont val="Arial"/>
        <family val="2"/>
      </rPr>
      <t>may</t>
    </r>
    <r>
      <rPr>
        <sz val="10"/>
        <rFont val="Arial"/>
        <family val="2"/>
      </rPr>
      <t xml:space="preserve"> be left unconnected on the Carrier Board if the standby functions are not required by the application. Likewise, the +3V battery input </t>
    </r>
    <r>
      <rPr>
        <b/>
        <sz val="10"/>
        <rFont val="Arial"/>
        <family val="2"/>
      </rPr>
      <t>may</t>
    </r>
    <r>
      <rPr>
        <sz val="10"/>
        <rFont val="Arial"/>
        <family val="2"/>
      </rPr>
      <t xml:space="preserve"> be left open if the application does not require the RTC to keep time in the absence of the main and standby sources. There </t>
    </r>
    <r>
      <rPr>
        <b/>
        <sz val="10"/>
        <rFont val="Arial"/>
        <family val="2"/>
      </rPr>
      <t>may</t>
    </r>
    <r>
      <rPr>
        <sz val="10"/>
        <rFont val="Arial"/>
        <family val="2"/>
      </rPr>
      <t xml:space="preserve"> be module specific concerns regarding storage of system setup parameters that </t>
    </r>
    <r>
      <rPr>
        <b/>
        <sz val="10"/>
        <rFont val="Arial"/>
        <family val="2"/>
      </rPr>
      <t>may</t>
    </r>
    <r>
      <rPr>
        <sz val="10"/>
        <rFont val="Arial"/>
        <family val="2"/>
      </rPr>
      <t xml:space="preserve"> be affected by the absence of the +5V standby and / or the +3V battery. 
</t>
    </r>
    <r>
      <rPr>
        <sz val="10"/>
        <rFont val="Arial"/>
        <family val="2"/>
      </rPr>
      <t xml:space="preserve"> </t>
    </r>
    <r>
      <rPr>
        <sz val="10"/>
        <rFont val="Arial"/>
        <family val="2"/>
      </rPr>
      <t>The rationale for this power-delivery scheme is:
• Module pins are scarce. It is more pin-efficient to bring power in on a higher voltage rail. 
• Single supply operation is attractive to many users.
• Lithium ion battery packs for mobile systems are most prevalent with a +14.4V output. 
  This is well suited for the +12V main power rail. 
• Contemporary chipsets have no power requirements for +5V other than to provide a reference voltage for +5V tolerant inputs. No COM ExpressTM module pins are allocated to accept +5V except for the +5V standby pins. 
In the case of an ATX supply, the switched (non standby) +5V line would not be used for the COM ExpressTM module, but it might be used elsewhere on the Carrier Board.</t>
    </r>
    <phoneticPr fontId="3" type="noConversion"/>
  </si>
  <si>
    <r>
      <t xml:space="preserve">Input Power — </t>
    </r>
    <r>
      <rPr>
        <b/>
        <sz val="10"/>
        <color indexed="55"/>
        <rFont val="Arial"/>
        <family val="2"/>
      </rPr>
      <t>Basic and Extended Modules</t>
    </r>
    <r>
      <rPr>
        <b/>
        <sz val="10"/>
        <color indexed="17"/>
        <rFont val="Arial"/>
        <family val="2"/>
      </rPr>
      <t>Current Load</t>
    </r>
    <phoneticPr fontId="3" type="noConversion"/>
  </si>
  <si>
    <t xml:space="preserve"> Power and GND  </t>
    <phoneticPr fontId="3" type="noConversion"/>
  </si>
  <si>
    <t>Pin No.</t>
    <phoneticPr fontId="17" type="noConversion"/>
  </si>
  <si>
    <t>Power and System Management</t>
    <phoneticPr fontId="3" type="noConversion"/>
  </si>
  <si>
    <t xml:space="preserve"> Pin Type</t>
    <phoneticPr fontId="3" type="noConversion"/>
  </si>
  <si>
    <t>Shock and Vibration</t>
    <phoneticPr fontId="3" type="noConversion"/>
  </si>
  <si>
    <t xml:space="preserve"> THRM#</t>
    <phoneticPr fontId="3" type="noConversion"/>
  </si>
  <si>
    <r>
      <t>B84</t>
    </r>
    <r>
      <rPr>
        <sz val="10"/>
        <rFont val="Arial"/>
        <family val="2"/>
      </rPr>
      <t>~</t>
    </r>
    <r>
      <rPr>
        <sz val="10"/>
        <rFont val="Arial"/>
        <family val="2"/>
      </rPr>
      <t>B87</t>
    </r>
    <phoneticPr fontId="3" type="noConversion"/>
  </si>
  <si>
    <r>
      <t>A97</t>
    </r>
    <r>
      <rPr>
        <sz val="10"/>
        <rFont val="Arial"/>
        <family val="2"/>
      </rPr>
      <t>~</t>
    </r>
    <r>
      <rPr>
        <sz val="10"/>
        <rFont val="Arial"/>
        <family val="2"/>
      </rPr>
      <t xml:space="preserve">A99,A101~A109
</t>
    </r>
    <r>
      <rPr>
        <sz val="10"/>
        <rFont val="Arial"/>
        <family val="2"/>
      </rPr>
      <t>B101~B109
C104~C109
D104~D109</t>
    </r>
    <phoneticPr fontId="3" type="noConversion"/>
  </si>
  <si>
    <r>
      <t>A1,A11,A21</t>
    </r>
    <r>
      <rPr>
        <sz val="10"/>
        <rFont val="Arial"/>
        <family val="2"/>
      </rPr>
      <t>,A31,A41,A51,A57,A60,A66,A70,A80,A90,A96,A100,A110
B1,B11,B21,B31,B41,B51,B60,B70,B80,B90,B100,B110
C1,C11,C21,C31,C41,C51,C60,C70,C76,C80,C84,C87,C90,C93,C96,C100,C103,C110
D1,D11,D21,D31,D41,D51,D60,D67,D70,D76,D80,D87,D90,D93,D96,D100,D103,D110</t>
    </r>
    <phoneticPr fontId="3" type="noConversion"/>
  </si>
  <si>
    <t>D13</t>
    <phoneticPr fontId="3" type="noConversion"/>
  </si>
  <si>
    <t>D9</t>
    <phoneticPr fontId="3" type="noConversion"/>
  </si>
  <si>
    <t>D10</t>
    <phoneticPr fontId="3" type="noConversion"/>
  </si>
  <si>
    <t>C13</t>
    <phoneticPr fontId="3" type="noConversion"/>
  </si>
  <si>
    <t>D12</t>
    <phoneticPr fontId="3" type="noConversion"/>
  </si>
  <si>
    <t>DDI</t>
    <phoneticPr fontId="3" type="noConversion"/>
  </si>
  <si>
    <t xml:space="preserve"> I
 CMOS  </t>
    <phoneticPr fontId="3" type="noConversion"/>
  </si>
  <si>
    <t xml:space="preserve"> 3.3V / 3.3V      </t>
    <phoneticPr fontId="3" type="noConversion"/>
  </si>
  <si>
    <r>
      <t xml:space="preserve">All Pin-out Type 2 features with the exception of the following: 
• Both IDE and PCI pins are reallocated: no IDE and no PCI 
• Up to 32 PCI Express lanes 
• Up to 3 Gigabit Ethernet channels 
</t>
    </r>
    <r>
      <rPr>
        <sz val="10"/>
        <color indexed="55"/>
        <rFont val="Arial"/>
        <family val="2"/>
      </rPr>
      <t>• Option to implement 10 Gigabit Ethernet channel instead of two additional Gigabit Ethernet ports</t>
    </r>
    <phoneticPr fontId="3" type="noConversion"/>
  </si>
  <si>
    <t>Pin-out Type 6</t>
    <phoneticPr fontId="3" type="noConversion"/>
  </si>
  <si>
    <r>
      <t xml:space="preserve"> </t>
    </r>
    <r>
      <rPr>
        <sz val="10"/>
        <color indexed="8"/>
        <rFont val="Arial"/>
        <family val="2"/>
      </rPr>
      <t xml:space="preserve">VCC_12V rise to PWROK rise </t>
    </r>
    <r>
      <rPr>
        <sz val="10"/>
        <rFont val="Arial"/>
        <family val="2"/>
      </rPr>
      <t xml:space="preserve"> </t>
    </r>
  </si>
  <si>
    <r>
      <t xml:space="preserve"> </t>
    </r>
    <r>
      <rPr>
        <sz val="10"/>
        <color indexed="8"/>
        <rFont val="Arial"/>
        <family val="2"/>
      </rPr>
      <t xml:space="preserve">T4 </t>
    </r>
    <r>
      <rPr>
        <sz val="10"/>
        <rFont val="Arial"/>
        <family val="2"/>
      </rPr>
      <t xml:space="preserve"> </t>
    </r>
  </si>
  <si>
    <r>
      <t xml:space="preserve"> </t>
    </r>
    <r>
      <rPr>
        <sz val="10"/>
        <color indexed="8"/>
        <rFont val="Arial"/>
        <family val="2"/>
      </rPr>
      <t xml:space="preserve">PWROK fall to VCC_12V fall </t>
    </r>
    <r>
      <rPr>
        <sz val="10"/>
        <rFont val="Arial"/>
        <family val="2"/>
      </rPr>
      <t xml:space="preserve"> </t>
    </r>
  </si>
  <si>
    <r>
      <t xml:space="preserve"> </t>
    </r>
    <r>
      <rPr>
        <sz val="10"/>
        <color indexed="8"/>
        <rFont val="Arial"/>
        <family val="2"/>
      </rPr>
      <t xml:space="preserve">T5 </t>
    </r>
    <r>
      <rPr>
        <sz val="10"/>
        <rFont val="Arial"/>
        <family val="2"/>
      </rPr>
      <t xml:space="preserve"> </t>
    </r>
  </si>
  <si>
    <r>
      <t xml:space="preserve"> </t>
    </r>
    <r>
      <rPr>
        <sz val="10"/>
        <color indexed="8"/>
        <rFont val="Arial"/>
        <family val="2"/>
      </rPr>
      <t xml:space="preserve">VCC_12V fall to VCC_5V_SBY fall </t>
    </r>
    <r>
      <rPr>
        <sz val="10"/>
        <rFont val="Arial"/>
        <family val="2"/>
      </rPr>
      <t xml:space="preserve"> </t>
    </r>
  </si>
  <si>
    <r>
      <t xml:space="preserve"> </t>
    </r>
    <r>
      <rPr>
        <sz val="10"/>
        <color indexed="8"/>
        <rFont val="Arial"/>
        <family val="2"/>
      </rPr>
      <t xml:space="preserve">T6 </t>
    </r>
    <r>
      <rPr>
        <sz val="10"/>
        <rFont val="Arial"/>
        <family val="2"/>
      </rPr>
      <t xml:space="preserve"> </t>
    </r>
  </si>
  <si>
    <r>
      <t xml:space="preserve"> </t>
    </r>
    <r>
      <rPr>
        <sz val="10"/>
        <color indexed="8"/>
        <rFont val="Arial"/>
        <family val="2"/>
      </rPr>
      <t xml:space="preserve">VCC_5V_SBY fall to VCC_RTC fall </t>
    </r>
    <r>
      <rPr>
        <sz val="10"/>
        <rFont val="Arial"/>
        <family val="2"/>
      </rPr>
      <t xml:space="preserve"> </t>
    </r>
  </si>
  <si>
    <t>Input Power - Rise Time</t>
    <phoneticPr fontId="3" type="noConversion"/>
  </si>
  <si>
    <r>
      <t xml:space="preserve">The input voltages to the COM Express module VCC_12V and VCC_5V_SBY if used </t>
    </r>
    <r>
      <rPr>
        <b/>
        <sz val="10"/>
        <color indexed="17"/>
        <rFont val="Arial"/>
        <family val="2"/>
      </rPr>
      <t>shall</t>
    </r>
    <r>
      <rPr>
        <sz val="10"/>
        <color indexed="17"/>
        <rFont val="Arial"/>
        <family val="2"/>
      </rPr>
      <t xml:space="preserve"> rise from </t>
    </r>
    <r>
      <rPr>
        <sz val="10"/>
        <color indexed="17"/>
        <rFont val="BatangChe"/>
        <family val="3"/>
        <charset val="129"/>
      </rPr>
      <t>≤</t>
    </r>
    <r>
      <rPr>
        <sz val="10"/>
        <color indexed="17"/>
        <rFont val="Arial"/>
        <family val="2"/>
      </rPr>
      <t xml:space="preserve">10% of nominal to within the regulation ranges within 0.1 ms to 20 ms (0.1 ms </t>
    </r>
    <r>
      <rPr>
        <sz val="10"/>
        <color indexed="17"/>
        <rFont val="BatangChe"/>
        <family val="3"/>
        <charset val="129"/>
      </rPr>
      <t>≤</t>
    </r>
    <r>
      <rPr>
        <sz val="10"/>
        <color indexed="17"/>
        <rFont val="Arial"/>
        <family val="2"/>
      </rPr>
      <t xml:space="preserve"> T2 </t>
    </r>
    <r>
      <rPr>
        <sz val="10"/>
        <color indexed="17"/>
        <rFont val="BatangChe"/>
        <family val="3"/>
        <charset val="129"/>
      </rPr>
      <t>≤</t>
    </r>
    <r>
      <rPr>
        <sz val="10"/>
        <color indexed="17"/>
        <rFont val="Arial"/>
        <family val="2"/>
      </rPr>
      <t xml:space="preserve"> 20 ms). There must be a smooth and continuous ramp of each DC output voltage from 10% to 90% of its final set point within the regulation band. The smooth turn-on requires that, during the 10% to 90% portion of the rise time, the slope of the turn-on waveform must be positive and have a value of between 0 V/ms and [Vout, nominal / 0.1] V/ms. Also, for any 5ms segment of the 10% to 90% rise time waveform, a straight line drawn between the end points of the waveform segment must have a slope </t>
    </r>
    <r>
      <rPr>
        <sz val="10"/>
        <color indexed="17"/>
        <rFont val="BatangChe"/>
        <family val="3"/>
        <charset val="129"/>
      </rPr>
      <t>≥</t>
    </r>
    <r>
      <rPr>
        <sz val="10"/>
        <color indexed="17"/>
        <rFont val="Arial"/>
        <family val="2"/>
      </rPr>
      <t xml:space="preserve"> [Vout, nominal / 20] V/ms.</t>
    </r>
    <phoneticPr fontId="3" type="noConversion"/>
  </si>
  <si>
    <t>Input Power Rise Time</t>
    <phoneticPr fontId="3" type="noConversion"/>
  </si>
  <si>
    <r>
      <t xml:space="preserve">T1,min = 0,1ms
T1,max = 20ms
T2 </t>
    </r>
    <r>
      <rPr>
        <sz val="10"/>
        <color indexed="17"/>
        <rFont val="BatangChe"/>
        <family val="3"/>
        <charset val="129"/>
      </rPr>
      <t>≥</t>
    </r>
    <r>
      <rPr>
        <sz val="10"/>
        <color indexed="17"/>
        <rFont val="Arial"/>
        <family val="2"/>
      </rPr>
      <t xml:space="preserve"> 0ms
T3 </t>
    </r>
    <r>
      <rPr>
        <sz val="10"/>
        <color indexed="17"/>
        <rFont val="BatangChe"/>
        <family val="3"/>
        <charset val="129"/>
      </rPr>
      <t>≥</t>
    </r>
    <r>
      <rPr>
        <sz val="10"/>
        <color indexed="17"/>
        <rFont val="Arial"/>
        <family val="2"/>
      </rPr>
      <t xml:space="preserve"> 0ms
The values chosen were selected to be compatible and enable use of ATX specification R2.2</t>
    </r>
    <phoneticPr fontId="3" type="noConversion"/>
  </si>
  <si>
    <t>Signal Integrity Requirements</t>
    <phoneticPr fontId="3" type="noConversion"/>
  </si>
  <si>
    <r>
      <t xml:space="preserve">The signal groups listed in the following table have signal-integrity concerns that </t>
    </r>
    <r>
      <rPr>
        <b/>
        <sz val="10"/>
        <rFont val="Arial"/>
        <family val="2"/>
      </rPr>
      <t>should</t>
    </r>
    <r>
      <rPr>
        <sz val="10"/>
        <rFont val="Arial"/>
        <family val="2"/>
      </rPr>
      <t xml:space="preserve"> be accounted for in module and carrier-board designs. A general description is shown in the table for reference only. The designer </t>
    </r>
    <r>
      <rPr>
        <b/>
        <sz val="10"/>
        <rFont val="Arial"/>
        <family val="2"/>
      </rPr>
      <t>should</t>
    </r>
    <r>
      <rPr>
        <sz val="10"/>
        <rFont val="Arial"/>
        <family val="2"/>
      </rPr>
      <t xml:space="preserve"> consult the relevant interface specification documents for complete information.</t>
    </r>
    <phoneticPr fontId="3" type="noConversion"/>
  </si>
  <si>
    <r>
      <t xml:space="preserve"> </t>
    </r>
    <r>
      <rPr>
        <b/>
        <sz val="10"/>
        <color indexed="8"/>
        <rFont val="Arial"/>
        <family val="2"/>
      </rPr>
      <t xml:space="preserve">Signal Group </t>
    </r>
    <r>
      <rPr>
        <sz val="10"/>
        <rFont val="Arial"/>
        <family val="2"/>
      </rPr>
      <t xml:space="preserve"> </t>
    </r>
  </si>
  <si>
    <r>
      <t xml:space="preserve"> </t>
    </r>
    <r>
      <rPr>
        <b/>
        <sz val="10"/>
        <color indexed="8"/>
        <rFont val="Arial"/>
        <family val="2"/>
      </rPr>
      <t xml:space="preserve">General Description </t>
    </r>
    <r>
      <rPr>
        <sz val="10"/>
        <rFont val="Arial"/>
        <family val="2"/>
      </rPr>
      <t xml:space="preserve"> </t>
    </r>
  </si>
  <si>
    <r>
      <t xml:space="preserve"> </t>
    </r>
    <r>
      <rPr>
        <b/>
        <sz val="10"/>
        <color indexed="8"/>
        <rFont val="Arial"/>
        <family val="2"/>
      </rPr>
      <t xml:space="preserve">Source Spec Reference </t>
    </r>
    <r>
      <rPr>
        <sz val="10"/>
        <rFont val="Arial"/>
        <family val="2"/>
      </rPr>
      <t xml:space="preserve"> </t>
    </r>
  </si>
  <si>
    <r>
      <t xml:space="preserve"> </t>
    </r>
    <r>
      <rPr>
        <sz val="10"/>
        <color indexed="8"/>
        <rFont val="Arial"/>
        <family val="2"/>
      </rPr>
      <t xml:space="preserve">Analog VGA </t>
    </r>
    <r>
      <rPr>
        <sz val="10"/>
        <rFont val="Arial"/>
        <family val="2"/>
      </rPr>
      <t xml:space="preserve"> </t>
    </r>
  </si>
  <si>
    <r>
      <t xml:space="preserve"> </t>
    </r>
    <r>
      <rPr>
        <sz val="10"/>
        <color indexed="8"/>
        <rFont val="Arial"/>
        <family val="2"/>
      </rPr>
      <t xml:space="preserve">75-ohm single ended ground-referenced lines. Generous isolation recommended. </t>
    </r>
    <r>
      <rPr>
        <sz val="10"/>
        <rFont val="Arial"/>
        <family val="2"/>
      </rPr>
      <t xml:space="preserve"> </t>
    </r>
  </si>
  <si>
    <r>
      <t xml:space="preserve"> </t>
    </r>
    <r>
      <rPr>
        <sz val="10"/>
        <color indexed="8"/>
        <rFont val="Arial"/>
        <family val="2"/>
      </rPr>
      <t xml:space="preserve">Component and Composite video </t>
    </r>
    <r>
      <rPr>
        <sz val="10"/>
        <rFont val="Arial"/>
        <family val="2"/>
      </rPr>
      <t xml:space="preserve"> </t>
    </r>
  </si>
  <si>
    <r>
      <t xml:space="preserve"> </t>
    </r>
    <r>
      <rPr>
        <sz val="10"/>
        <color indexed="8"/>
        <rFont val="Arial"/>
        <family val="2"/>
      </rPr>
      <t xml:space="preserve">Gigabit Ethernet </t>
    </r>
    <r>
      <rPr>
        <sz val="10"/>
        <rFont val="Arial"/>
        <family val="2"/>
      </rPr>
      <t xml:space="preserve"> </t>
    </r>
  </si>
  <si>
    <r>
      <t xml:space="preserve"> </t>
    </r>
    <r>
      <rPr>
        <sz val="10"/>
        <color indexed="8"/>
        <rFont val="Arial"/>
        <family val="2"/>
      </rPr>
      <t xml:space="preserve">Differential pairs </t>
    </r>
    <r>
      <rPr>
        <sz val="10"/>
        <rFont val="Arial"/>
        <family val="2"/>
      </rPr>
      <t xml:space="preserve"> </t>
    </r>
  </si>
  <si>
    <r>
      <t xml:space="preserve"> </t>
    </r>
    <r>
      <rPr>
        <sz val="10"/>
        <color indexed="8"/>
        <rFont val="Arial"/>
        <family val="2"/>
      </rPr>
      <t xml:space="preserve">IEEE 802.3 Specification </t>
    </r>
    <r>
      <rPr>
        <sz val="10"/>
        <rFont val="Arial"/>
        <family val="2"/>
      </rPr>
      <t xml:space="preserve"> </t>
    </r>
  </si>
  <si>
    <r>
      <t xml:space="preserve"> </t>
    </r>
    <r>
      <rPr>
        <sz val="10"/>
        <color indexed="8"/>
        <rFont val="Arial"/>
        <family val="2"/>
      </rPr>
      <t xml:space="preserve">LVDS </t>
    </r>
    <r>
      <rPr>
        <sz val="10"/>
        <rFont val="Arial"/>
        <family val="2"/>
      </rPr>
      <t xml:space="preserve"> </t>
    </r>
  </si>
  <si>
    <r>
      <t xml:space="preserve"> </t>
    </r>
    <r>
      <rPr>
        <sz val="10"/>
        <color indexed="8"/>
        <rFont val="Arial"/>
        <family val="2"/>
      </rPr>
      <t xml:space="preserve">100-ohm edge coupled differential pairs </t>
    </r>
    <r>
      <rPr>
        <sz val="10"/>
        <rFont val="Arial"/>
        <family val="2"/>
      </rPr>
      <t xml:space="preserve"> </t>
    </r>
  </si>
  <si>
    <r>
      <t xml:space="preserve"> </t>
    </r>
    <r>
      <rPr>
        <sz val="10"/>
        <color indexed="8"/>
        <rFont val="Arial"/>
        <family val="2"/>
      </rPr>
      <t xml:space="preserve">National Semiconductor LVDS web site </t>
    </r>
    <r>
      <rPr>
        <sz val="10"/>
        <rFont val="Arial"/>
        <family val="2"/>
      </rPr>
      <t xml:space="preserve"> </t>
    </r>
  </si>
  <si>
    <r>
      <t xml:space="preserve"> </t>
    </r>
    <r>
      <rPr>
        <sz val="10"/>
        <color indexed="8"/>
        <rFont val="Arial"/>
        <family val="2"/>
      </rPr>
      <t xml:space="preserve">PCI Bus </t>
    </r>
    <r>
      <rPr>
        <sz val="10"/>
        <rFont val="Arial"/>
        <family val="2"/>
      </rPr>
      <t xml:space="preserve"> </t>
    </r>
  </si>
  <si>
    <t>D57</t>
    <phoneticPr fontId="3" type="noConversion"/>
  </si>
  <si>
    <t xml:space="preserve"> SPI_POWER</t>
    <phoneticPr fontId="3" type="noConversion"/>
  </si>
  <si>
    <t xml:space="preserve"> SPI_MISO</t>
    <phoneticPr fontId="3" type="noConversion"/>
  </si>
  <si>
    <t>RSVD pins are reserved for future use and should be no connect. Do not tie the RSVD pins together.</t>
    <phoneticPr fontId="3" type="noConversion"/>
  </si>
  <si>
    <r>
      <t xml:space="preserve"> </t>
    </r>
    <r>
      <rPr>
        <sz val="10"/>
        <color indexed="8"/>
        <rFont val="Arial"/>
        <family val="2"/>
      </rPr>
      <t xml:space="preserve">VCC_RTC </t>
    </r>
    <r>
      <rPr>
        <sz val="10"/>
        <rFont val="Arial"/>
        <family val="2"/>
      </rPr>
      <t xml:space="preserve"> </t>
    </r>
  </si>
  <si>
    <t xml:space="preserve"> PEG_RX1-</t>
  </si>
  <si>
    <t xml:space="preserve"> PEG_RX2-</t>
  </si>
  <si>
    <t xml:space="preserve"> PEG_RX3-</t>
  </si>
  <si>
    <t xml:space="preserve"> PEG_RX4-</t>
  </si>
  <si>
    <t xml:space="preserve"> PEG_RX5-</t>
  </si>
  <si>
    <t xml:space="preserve"> PEG_RX6-</t>
  </si>
  <si>
    <t xml:space="preserve"> PEG_RX7-</t>
  </si>
  <si>
    <t xml:space="preserve"> PEG_RX8-</t>
  </si>
  <si>
    <t xml:space="preserve"> PEG_RX9-</t>
  </si>
  <si>
    <t xml:space="preserve"> PEG_RX10-</t>
  </si>
  <si>
    <t xml:space="preserve"> PEG_RX11-</t>
  </si>
  <si>
    <t xml:space="preserve"> PEG_RX12-</t>
  </si>
  <si>
    <t xml:space="preserve"> PEG_RX13-</t>
  </si>
  <si>
    <t xml:space="preserve"> PEG_RX14-</t>
  </si>
  <si>
    <t xml:space="preserve"> PEG_RX15-</t>
  </si>
  <si>
    <r>
      <t xml:space="preserve"> </t>
    </r>
    <r>
      <rPr>
        <sz val="10"/>
        <color indexed="8"/>
        <rFont val="Arial"/>
        <family val="2"/>
      </rPr>
      <t xml:space="preserve">USB over-current sense, USB channels 0 and 1. A pull-up for this line </t>
    </r>
    <r>
      <rPr>
        <b/>
        <sz val="10"/>
        <color indexed="8"/>
        <rFont val="Arial"/>
        <family val="2"/>
      </rPr>
      <t xml:space="preserve">shall </t>
    </r>
    <r>
      <rPr>
        <sz val="10"/>
        <color indexed="8"/>
        <rFont val="Arial"/>
        <family val="2"/>
      </rPr>
      <t xml:space="preserve">be present on the module. An open drain driver from a USB current monitor on the Carrier Board </t>
    </r>
    <r>
      <rPr>
        <b/>
        <sz val="10"/>
        <color indexed="8"/>
        <rFont val="Arial"/>
        <family val="2"/>
      </rPr>
      <t xml:space="preserve">may </t>
    </r>
    <r>
      <rPr>
        <sz val="10"/>
        <color indexed="8"/>
        <rFont val="Arial"/>
        <family val="2"/>
      </rPr>
      <t xml:space="preserve">drive this line low. Do not pull this line high on the Carrier Board. </t>
    </r>
    <r>
      <rPr>
        <sz val="10"/>
        <rFont val="Arial"/>
        <family val="2"/>
      </rPr>
      <t xml:space="preserve"> </t>
    </r>
    <phoneticPr fontId="3" type="noConversion"/>
  </si>
  <si>
    <r>
      <t xml:space="preserve"> </t>
    </r>
    <r>
      <rPr>
        <sz val="10"/>
        <color indexed="8"/>
        <rFont val="Arial"/>
        <family val="2"/>
      </rPr>
      <t xml:space="preserve">USB over-current sense, USB channels 2 and 3. A pull-up for this line </t>
    </r>
    <r>
      <rPr>
        <b/>
        <sz val="10"/>
        <color indexed="8"/>
        <rFont val="Arial"/>
        <family val="2"/>
      </rPr>
      <t xml:space="preserve">shall </t>
    </r>
    <r>
      <rPr>
        <sz val="10"/>
        <color indexed="8"/>
        <rFont val="Arial"/>
        <family val="2"/>
      </rPr>
      <t xml:space="preserve">be present on the module. An open drain driver from a USB current monitor on the Carrier Board </t>
    </r>
    <r>
      <rPr>
        <b/>
        <sz val="10"/>
        <color indexed="8"/>
        <rFont val="Arial"/>
        <family val="2"/>
      </rPr>
      <t xml:space="preserve">may </t>
    </r>
    <r>
      <rPr>
        <sz val="10"/>
        <color indexed="8"/>
        <rFont val="Arial"/>
        <family val="2"/>
      </rPr>
      <t xml:space="preserve">drive this line low. Do not pull this line high on the Carrier Board. </t>
    </r>
    <r>
      <rPr>
        <sz val="10"/>
        <rFont val="Arial"/>
        <family val="2"/>
      </rPr>
      <t xml:space="preserve"> </t>
    </r>
    <phoneticPr fontId="3" type="noConversion"/>
  </si>
  <si>
    <t xml:space="preserve"> D9  </t>
  </si>
  <si>
    <t xml:space="preserve"> IDE_IOW#  </t>
  </si>
  <si>
    <t xml:space="preserve"> A10  </t>
  </si>
  <si>
    <t xml:space="preserve"> GBE0_MDI1+  </t>
  </si>
  <si>
    <t xml:space="preserve"> B10  </t>
  </si>
  <si>
    <t xml:space="preserve"> LPC_CLK  </t>
  </si>
  <si>
    <t xml:space="preserve"> C10  </t>
  </si>
  <si>
    <t xml:space="preserve"> D10  </t>
  </si>
  <si>
    <t xml:space="preserve"> IDE_ACK#  </t>
  </si>
  <si>
    <t xml:space="preserve"> A11  </t>
  </si>
  <si>
    <t xml:space="preserve"> B11  </t>
  </si>
  <si>
    <t xml:space="preserve"> C11  </t>
  </si>
  <si>
    <t xml:space="preserve"> D11  </t>
  </si>
  <si>
    <t xml:space="preserve"> A12  </t>
  </si>
  <si>
    <t xml:space="preserve"> GBE0_MDI0-  </t>
  </si>
  <si>
    <t xml:space="preserve"> B12  </t>
  </si>
  <si>
    <t xml:space="preserve"> PWRBTN#  </t>
  </si>
  <si>
    <t xml:space="preserve"> C12  </t>
  </si>
  <si>
    <t xml:space="preserve"> D12  </t>
  </si>
  <si>
    <t xml:space="preserve"> IDE_IRQ  </t>
  </si>
  <si>
    <t xml:space="preserve"> A13  </t>
  </si>
  <si>
    <t xml:space="preserve"> GBE0_MDI0+  </t>
  </si>
  <si>
    <t xml:space="preserve"> B13  </t>
  </si>
  <si>
    <t xml:space="preserve"> SMB_CK  </t>
  </si>
  <si>
    <t xml:space="preserve"> C13  </t>
  </si>
  <si>
    <t xml:space="preserve"> D13  </t>
  </si>
  <si>
    <t xml:space="preserve"> IDE_A0  </t>
  </si>
  <si>
    <t xml:space="preserve"> A14  </t>
  </si>
  <si>
    <t xml:space="preserve"> GBE0_CTREF  </t>
  </si>
  <si>
    <t xml:space="preserve">  </t>
  </si>
  <si>
    <r>
      <t xml:space="preserve"> </t>
    </r>
    <r>
      <rPr>
        <sz val="10"/>
        <color indexed="8"/>
        <rFont val="Arial"/>
        <family val="2"/>
      </rPr>
      <t xml:space="preserve">Gigabit Ethernet Controller 0 1000 Mbit / sec link indicator, active low. </t>
    </r>
    <r>
      <rPr>
        <sz val="10"/>
        <rFont val="Arial"/>
        <family val="2"/>
      </rPr>
      <t xml:space="preserve"> </t>
    </r>
  </si>
  <si>
    <r>
      <t xml:space="preserve"> </t>
    </r>
    <r>
      <rPr>
        <sz val="10"/>
        <color indexed="8"/>
        <rFont val="Arial"/>
        <family val="2"/>
      </rPr>
      <t xml:space="preserve">REF </t>
    </r>
    <r>
      <rPr>
        <sz val="10"/>
        <rFont val="Arial"/>
        <family val="2"/>
      </rPr>
      <t xml:space="preserve"> </t>
    </r>
  </si>
  <si>
    <r>
      <t xml:space="preserve"> </t>
    </r>
    <r>
      <rPr>
        <b/>
        <sz val="10"/>
        <color indexed="8"/>
        <rFont val="Arial"/>
        <family val="2"/>
      </rPr>
      <t xml:space="preserve">Segment </t>
    </r>
    <r>
      <rPr>
        <b/>
        <sz val="10"/>
        <rFont val="Arial"/>
        <family val="2"/>
      </rPr>
      <t xml:space="preserve"> </t>
    </r>
  </si>
  <si>
    <r>
      <t xml:space="preserve"> </t>
    </r>
    <r>
      <rPr>
        <b/>
        <sz val="10"/>
        <color indexed="8"/>
        <rFont val="Arial"/>
        <family val="2"/>
      </rPr>
      <t xml:space="preserve">Notes </t>
    </r>
    <r>
      <rPr>
        <b/>
        <sz val="10"/>
        <rFont val="Arial"/>
        <family val="2"/>
      </rPr>
      <t xml:space="preserve"> </t>
    </r>
  </si>
  <si>
    <t xml:space="preserve"> PCI_STOP#  </t>
  </si>
  <si>
    <t xml:space="preserve"> A35  </t>
  </si>
  <si>
    <t xml:space="preserve"> PCI_TRDY#  </t>
  </si>
  <si>
    <t xml:space="preserve"> A36  </t>
  </si>
  <si>
    <t xml:space="preserve"> PCI_FRAME#  </t>
  </si>
  <si>
    <t xml:space="preserve"> A37  </t>
  </si>
  <si>
    <t xml:space="preserve"> USB6+  </t>
  </si>
  <si>
    <t xml:space="preserve"> A38  </t>
  </si>
  <si>
    <t xml:space="preserve"> USB_6_7_OC#  </t>
  </si>
  <si>
    <t xml:space="preserve"> A39  </t>
  </si>
  <si>
    <t xml:space="preserve"> A40  </t>
  </si>
  <si>
    <t xml:space="preserve"> USB4+  </t>
  </si>
  <si>
    <t xml:space="preserve"> D40  </t>
  </si>
  <si>
    <t xml:space="preserve"> PCI_AD22  </t>
  </si>
  <si>
    <t xml:space="preserve"> A41  </t>
  </si>
  <si>
    <t xml:space="preserve"> A42  </t>
  </si>
  <si>
    <t xml:space="preserve"> USB2-  </t>
  </si>
  <si>
    <t xml:space="preserve"> D42  </t>
  </si>
  <si>
    <t xml:space="preserve"> A43  </t>
  </si>
  <si>
    <t xml:space="preserve"> D43  </t>
  </si>
  <si>
    <t xml:space="preserve"> A44  </t>
  </si>
  <si>
    <t xml:space="preserve"> USB_2_3_OC#  </t>
  </si>
  <si>
    <t xml:space="preserve"> D44  </t>
  </si>
  <si>
    <t xml:space="preserve"> A45  </t>
  </si>
  <si>
    <t xml:space="preserve"> D45  </t>
  </si>
  <si>
    <t xml:space="preserve"> A46  </t>
  </si>
  <si>
    <t xml:space="preserve"> USB0+  </t>
  </si>
  <si>
    <t xml:space="preserve"> D46  </t>
  </si>
  <si>
    <t xml:space="preserve"> A47  </t>
  </si>
  <si>
    <t xml:space="preserve"> SDVOB_GRN+</t>
    <phoneticPr fontId="3" type="noConversion"/>
  </si>
  <si>
    <t xml:space="preserve"> External BIOS ROM support  </t>
  </si>
  <si>
    <t xml:space="preserve"> Reset Functions  </t>
  </si>
  <si>
    <t xml:space="preserve"> Battery Low Alarm  </t>
  </si>
  <si>
    <t xml:space="preserve"> Power Button Support  </t>
  </si>
  <si>
    <t xml:space="preserve"> I2C_DAT  </t>
  </si>
  <si>
    <t xml:space="preserve"> C34  </t>
  </si>
  <si>
    <t xml:space="preserve"> THRMTRIP#  </t>
  </si>
  <si>
    <t xml:space="preserve"> B35  </t>
  </si>
  <si>
    <t xml:space="preserve"> THRM#  </t>
  </si>
  <si>
    <t xml:space="preserve"> C35  </t>
  </si>
  <si>
    <t xml:space="preserve"> PCI_SERR#  </t>
  </si>
  <si>
    <t xml:space="preserve"> B34  </t>
  </si>
  <si>
    <t>V0.1</t>
    <phoneticPr fontId="17" type="noConversion"/>
  </si>
  <si>
    <t>B81</t>
    <phoneticPr fontId="3" type="noConversion"/>
  </si>
  <si>
    <t>B82</t>
    <phoneticPr fontId="3" type="noConversion"/>
  </si>
  <si>
    <t>A77</t>
    <phoneticPr fontId="3" type="noConversion"/>
  </si>
  <si>
    <t>B79</t>
    <phoneticPr fontId="3" type="noConversion"/>
  </si>
  <si>
    <t>B83</t>
    <phoneticPr fontId="3" type="noConversion"/>
  </si>
  <si>
    <t>A83</t>
    <phoneticPr fontId="3" type="noConversion"/>
  </si>
  <si>
    <t>A84</t>
    <phoneticPr fontId="3" type="noConversion"/>
  </si>
  <si>
    <t>B89</t>
    <phoneticPr fontId="3" type="noConversion"/>
  </si>
  <si>
    <r>
      <t>B</t>
    </r>
    <r>
      <rPr>
        <sz val="10"/>
        <rFont val="Arial"/>
        <family val="2"/>
      </rPr>
      <t>91</t>
    </r>
    <phoneticPr fontId="3" type="noConversion"/>
  </si>
  <si>
    <t>B92</t>
    <phoneticPr fontId="3" type="noConversion"/>
  </si>
  <si>
    <t>B93</t>
    <phoneticPr fontId="3" type="noConversion"/>
  </si>
  <si>
    <t>B94</t>
    <phoneticPr fontId="3" type="noConversion"/>
  </si>
  <si>
    <t>B95</t>
    <phoneticPr fontId="3" type="noConversion"/>
  </si>
  <si>
    <t>B96</t>
    <phoneticPr fontId="3" type="noConversion"/>
  </si>
  <si>
    <t>GBE0_MDI0+</t>
    <phoneticPr fontId="3" type="noConversion"/>
  </si>
  <si>
    <t xml:space="preserve"> THERMTRIP#  </t>
    <phoneticPr fontId="3" type="noConversion"/>
  </si>
  <si>
    <r>
      <t xml:space="preserve"> USB6+</t>
    </r>
    <r>
      <rPr>
        <sz val="10"/>
        <rFont val="Arial"/>
        <family val="2"/>
      </rPr>
      <t/>
    </r>
  </si>
  <si>
    <r>
      <t xml:space="preserve"> USB4+</t>
    </r>
    <r>
      <rPr>
        <sz val="10"/>
        <rFont val="Arial"/>
        <family val="2"/>
      </rPr>
      <t/>
    </r>
  </si>
  <si>
    <t xml:space="preserve"> USB0+</t>
    <phoneticPr fontId="3" type="noConversion"/>
  </si>
  <si>
    <r>
      <t xml:space="preserve"> All dimensions are shown in millimeters.
 </t>
    </r>
    <r>
      <rPr>
        <sz val="10"/>
        <rFont val="Arial"/>
        <family val="2"/>
      </rPr>
      <t xml:space="preserve">Tolerances </t>
    </r>
    <r>
      <rPr>
        <b/>
        <sz val="10"/>
        <rFont val="Arial"/>
        <family val="2"/>
      </rPr>
      <t>shall</t>
    </r>
    <r>
      <rPr>
        <sz val="10"/>
        <rFont val="Arial"/>
        <family val="2"/>
      </rPr>
      <t xml:space="preserve"> be ± 0.25mm [±0.010"], unless noted otherwise. 
</t>
    </r>
    <r>
      <rPr>
        <sz val="10"/>
        <rFont val="Arial"/>
        <family val="2"/>
      </rPr>
      <t xml:space="preserve"> </t>
    </r>
    <r>
      <rPr>
        <sz val="10"/>
        <rFont val="Arial"/>
        <family val="2"/>
      </rPr>
      <t>The 440 pin connector pair</t>
    </r>
    <r>
      <rPr>
        <b/>
        <sz val="10"/>
        <rFont val="Arial"/>
        <family val="2"/>
      </rPr>
      <t xml:space="preserve"> </t>
    </r>
    <r>
      <rPr>
        <b/>
        <i/>
        <sz val="10"/>
        <rFont val="Arial"/>
        <family val="2"/>
      </rPr>
      <t>shall</t>
    </r>
    <r>
      <rPr>
        <b/>
        <sz val="10"/>
        <rFont val="Arial"/>
        <family val="2"/>
      </rPr>
      <t xml:space="preserve"> </t>
    </r>
    <r>
      <rPr>
        <sz val="10"/>
        <rFont val="Arial"/>
        <family val="2"/>
      </rPr>
      <t xml:space="preserve">be mounted on the backside of the PCB and is seen “through” the board in this view.
</t>
    </r>
    <r>
      <rPr>
        <sz val="10"/>
        <rFont val="Arial"/>
        <family val="2"/>
      </rPr>
      <t xml:space="preserve"> </t>
    </r>
    <r>
      <rPr>
        <sz val="10"/>
        <rFont val="Arial"/>
        <family val="2"/>
      </rPr>
      <t xml:space="preserve">The 5 mounting holes shown </t>
    </r>
    <r>
      <rPr>
        <b/>
        <i/>
        <sz val="10"/>
        <rFont val="Arial"/>
        <family val="2"/>
      </rPr>
      <t>shall</t>
    </r>
    <r>
      <rPr>
        <sz val="10"/>
        <rFont val="Arial"/>
        <family val="2"/>
      </rPr>
      <t xml:space="preserve"> use 6mm diameter pads and</t>
    </r>
    <r>
      <rPr>
        <b/>
        <sz val="10"/>
        <rFont val="Arial"/>
        <family val="2"/>
      </rPr>
      <t xml:space="preserve"> </t>
    </r>
    <r>
      <rPr>
        <b/>
        <i/>
        <sz val="10"/>
        <rFont val="Arial"/>
        <family val="2"/>
      </rPr>
      <t>shall</t>
    </r>
    <r>
      <rPr>
        <b/>
        <sz val="10"/>
        <rFont val="Arial"/>
        <family val="2"/>
      </rPr>
      <t xml:space="preserve"> </t>
    </r>
    <r>
      <rPr>
        <sz val="10"/>
        <rFont val="Arial"/>
        <family val="2"/>
      </rPr>
      <t xml:space="preserve">have 2.7mm plated holes, for use with 2.5mm hardware. The pads </t>
    </r>
    <r>
      <rPr>
        <b/>
        <i/>
        <sz val="10"/>
        <rFont val="Arial"/>
        <family val="2"/>
      </rPr>
      <t>shall</t>
    </r>
    <r>
      <rPr>
        <b/>
        <sz val="10"/>
        <rFont val="Arial"/>
        <family val="2"/>
      </rPr>
      <t xml:space="preserve"> </t>
    </r>
    <r>
      <rPr>
        <sz val="10"/>
        <rFont val="Arial"/>
        <family val="2"/>
      </rPr>
      <t xml:space="preserve">be tied to the PCB ground plane.
</t>
    </r>
    <r>
      <rPr>
        <sz val="10"/>
        <rFont val="Arial"/>
        <family val="2"/>
      </rPr>
      <t xml:space="preserve"> </t>
    </r>
    <r>
      <rPr>
        <sz val="10"/>
        <color indexed="17"/>
        <rFont val="Arial"/>
        <family val="2"/>
      </rPr>
      <t xml:space="preserve">Modules </t>
    </r>
    <r>
      <rPr>
        <b/>
        <i/>
        <sz val="10"/>
        <color indexed="17"/>
        <rFont val="Arial"/>
        <family val="2"/>
      </rPr>
      <t>shall</t>
    </r>
    <r>
      <rPr>
        <sz val="10"/>
        <color indexed="17"/>
        <rFont val="Arial"/>
        <family val="2"/>
      </rPr>
      <t xml:space="preserve"> include the 5 mounting holes as shown in Figure 6-2 above. These holes areprimarily used to attach the module to the carrier.</t>
    </r>
    <phoneticPr fontId="3" type="noConversion"/>
  </si>
  <si>
    <t>Module Size — Extended Module</t>
    <phoneticPr fontId="3" type="noConversion"/>
  </si>
  <si>
    <r>
      <t xml:space="preserve"> </t>
    </r>
    <r>
      <rPr>
        <sz val="10"/>
        <rFont val="Arial"/>
        <family val="2"/>
      </rPr>
      <t xml:space="preserve">The PCB size for the Extended Module </t>
    </r>
    <r>
      <rPr>
        <b/>
        <i/>
        <sz val="10"/>
        <rFont val="Arial"/>
        <family val="2"/>
      </rPr>
      <t>shall</t>
    </r>
    <r>
      <rPr>
        <sz val="10"/>
        <rFont val="Arial"/>
        <family val="2"/>
      </rPr>
      <t xml:space="preserve"> be 155mm x 110mm. The PCB thickness </t>
    </r>
    <r>
      <rPr>
        <b/>
        <i/>
        <sz val="10"/>
        <rFont val="Arial"/>
        <family val="2"/>
      </rPr>
      <t>should</t>
    </r>
    <r>
      <rPr>
        <sz val="10"/>
        <rFont val="Arial"/>
        <family val="2"/>
      </rPr>
      <t xml:space="preserve"> be 2mm</t>
    </r>
    <r>
      <rPr>
        <sz val="10"/>
        <rFont val="Arial"/>
        <family val="2"/>
      </rPr>
      <t xml:space="preserve"> </t>
    </r>
    <r>
      <rPr>
        <sz val="10"/>
        <rFont val="Arial"/>
        <family val="2"/>
      </rPr>
      <t>to allow high layer count stack-ups and facilitate a standard ‘z’ dimension between the Carrier Board</t>
    </r>
    <r>
      <rPr>
        <sz val="10"/>
        <rFont val="Arial"/>
        <family val="2"/>
      </rPr>
      <t xml:space="preserve"> </t>
    </r>
    <r>
      <rPr>
        <sz val="10"/>
        <rFont val="Arial"/>
        <family val="2"/>
      </rPr>
      <t xml:space="preserve">and the top of the heat-spreader. (See  “Heat-Spreader”).
</t>
    </r>
    <r>
      <rPr>
        <sz val="10"/>
        <rFont val="Arial"/>
        <family val="2"/>
      </rPr>
      <t xml:space="preserve"> </t>
    </r>
    <r>
      <rPr>
        <sz val="10"/>
        <rFont val="Arial"/>
        <family val="2"/>
      </rPr>
      <t>The holes shown in this drawing are intended for mounting the module / heat-spreader combination to</t>
    </r>
    <r>
      <rPr>
        <sz val="10"/>
        <rFont val="Arial"/>
        <family val="2"/>
      </rPr>
      <t xml:space="preserve"> </t>
    </r>
    <r>
      <rPr>
        <sz val="10"/>
        <rFont val="Arial"/>
        <family val="2"/>
      </rPr>
      <t xml:space="preserve">the Carrier Board. An independent, implementation specific set of holes and spacers </t>
    </r>
    <r>
      <rPr>
        <b/>
        <i/>
        <sz val="10"/>
        <rFont val="Arial"/>
        <family val="2"/>
      </rPr>
      <t>shall</t>
    </r>
    <r>
      <rPr>
        <sz val="10"/>
        <rFont val="Arial"/>
        <family val="2"/>
      </rPr>
      <t xml:space="preserve"> be used to</t>
    </r>
    <r>
      <rPr>
        <sz val="10"/>
        <rFont val="Arial"/>
        <family val="2"/>
      </rPr>
      <t xml:space="preserve"> </t>
    </r>
    <r>
      <rPr>
        <sz val="10"/>
        <rFont val="Arial"/>
        <family val="2"/>
      </rPr>
      <t xml:space="preserve">attach the heat-spreader to the module.
</t>
    </r>
    <r>
      <rPr>
        <sz val="10"/>
        <rFont val="Arial"/>
        <family val="2"/>
      </rPr>
      <t/>
    </r>
    <phoneticPr fontId="3" type="noConversion"/>
  </si>
  <si>
    <t>Extended Module Form Factor</t>
    <phoneticPr fontId="3" type="noConversion"/>
  </si>
  <si>
    <r>
      <t xml:space="preserve"> All dimensions are shown in millimeters
</t>
    </r>
    <r>
      <rPr>
        <sz val="10"/>
        <rFont val="Arial"/>
        <family val="2"/>
      </rPr>
      <t xml:space="preserve"> Tolerances</t>
    </r>
    <r>
      <rPr>
        <b/>
        <sz val="10"/>
        <rFont val="Arial"/>
        <family val="2"/>
      </rPr>
      <t xml:space="preserve"> shall</t>
    </r>
    <r>
      <rPr>
        <sz val="10"/>
        <rFont val="Arial"/>
        <family val="2"/>
      </rPr>
      <t xml:space="preserve"> be ± 0.25mm [±0.010"], unless noted otherwise. 
 The 440 pin connector pair </t>
    </r>
    <r>
      <rPr>
        <b/>
        <i/>
        <sz val="10"/>
        <rFont val="Arial"/>
        <family val="2"/>
      </rPr>
      <t>shall</t>
    </r>
    <r>
      <rPr>
        <sz val="10"/>
        <rFont val="Arial"/>
        <family val="2"/>
      </rPr>
      <t xml:space="preserve"> be mounted on the backside of the PCB and is seen “through” the board in this view.
 The seven mounting holes shown </t>
    </r>
    <r>
      <rPr>
        <b/>
        <i/>
        <sz val="10"/>
        <rFont val="Arial"/>
        <family val="2"/>
      </rPr>
      <t>shall</t>
    </r>
    <r>
      <rPr>
        <sz val="10"/>
        <rFont val="Arial"/>
        <family val="2"/>
      </rPr>
      <t xml:space="preserve"> use 6 mm diameter pads and have 2.7 mm plated holes, for use with 2.5 mm hardware. The pads </t>
    </r>
    <r>
      <rPr>
        <b/>
        <i/>
        <sz val="10"/>
        <rFont val="Arial"/>
        <family val="2"/>
      </rPr>
      <t>shall</t>
    </r>
    <r>
      <rPr>
        <sz val="10"/>
        <rFont val="Arial"/>
        <family val="2"/>
      </rPr>
      <t xml:space="preserve"> be tied to the PCB ground plane.
</t>
    </r>
    <r>
      <rPr>
        <sz val="10"/>
        <rFont val="Arial"/>
        <family val="2"/>
      </rPr>
      <t xml:space="preserve"> </t>
    </r>
    <r>
      <rPr>
        <sz val="10"/>
        <color indexed="17"/>
        <rFont val="Arial"/>
        <family val="2"/>
      </rPr>
      <t xml:space="preserve">Modules </t>
    </r>
    <r>
      <rPr>
        <b/>
        <i/>
        <sz val="10"/>
        <color indexed="17"/>
        <rFont val="Arial"/>
        <family val="2"/>
      </rPr>
      <t>shall</t>
    </r>
    <r>
      <rPr>
        <sz val="10"/>
        <color indexed="17"/>
        <rFont val="Arial"/>
        <family val="2"/>
      </rPr>
      <t xml:space="preserve"> include the 7 mounting holes as shown in Figure 6-3 above. These holes are primarily used to attach the module to the carrier.</t>
    </r>
    <phoneticPr fontId="3" type="noConversion"/>
  </si>
  <si>
    <t>Module Receptacle</t>
    <phoneticPr fontId="3" type="noConversion"/>
  </si>
  <si>
    <r>
      <t xml:space="preserve"> USB7+</t>
    </r>
    <r>
      <rPr>
        <sz val="10"/>
        <rFont val="Arial"/>
        <family val="2"/>
      </rPr>
      <t/>
    </r>
  </si>
  <si>
    <t xml:space="preserve"> RSVD</t>
    <phoneticPr fontId="3" type="noConversion"/>
  </si>
  <si>
    <t xml:space="preserve"> PCIE_RX1+</t>
    <phoneticPr fontId="3" type="noConversion"/>
  </si>
  <si>
    <t xml:space="preserve"> PCIE_RX1-</t>
    <phoneticPr fontId="3" type="noConversion"/>
  </si>
  <si>
    <t xml:space="preserve"> PEG_RX4+</t>
    <phoneticPr fontId="3" type="noConversion"/>
  </si>
  <si>
    <t xml:space="preserve"> PEG_TX4+</t>
    <phoneticPr fontId="3" type="noConversion"/>
  </si>
  <si>
    <t xml:space="preserve"> PEG_RX4-</t>
    <phoneticPr fontId="3" type="noConversion"/>
  </si>
  <si>
    <t xml:space="preserve"> PEG_TX4-</t>
    <phoneticPr fontId="3" type="noConversion"/>
  </si>
  <si>
    <t xml:space="preserve"> PCIE_RX0+</t>
    <phoneticPr fontId="3" type="noConversion"/>
  </si>
  <si>
    <t xml:space="preserve"> PEG_RX5+</t>
    <phoneticPr fontId="3" type="noConversion"/>
  </si>
  <si>
    <t xml:space="preserve"> PEG_TX5+</t>
    <phoneticPr fontId="3" type="noConversion"/>
  </si>
  <si>
    <r>
      <t xml:space="preserve"> PCIE_RX5+</t>
    </r>
    <r>
      <rPr>
        <sz val="10"/>
        <rFont val="Arial"/>
        <family val="2"/>
      </rPr>
      <t/>
    </r>
  </si>
  <si>
    <r>
      <t xml:space="preserve"> PCIE_RX5-</t>
    </r>
    <r>
      <rPr>
        <sz val="10"/>
        <rFont val="Arial"/>
        <family val="2"/>
      </rPr>
      <t/>
    </r>
  </si>
  <si>
    <r>
      <t xml:space="preserve"> PCIE_RX4+</t>
    </r>
    <r>
      <rPr>
        <sz val="10"/>
        <rFont val="Arial"/>
        <family val="2"/>
      </rPr>
      <t/>
    </r>
  </si>
  <si>
    <r>
      <t xml:space="preserve"> PCIE_RX4-</t>
    </r>
    <r>
      <rPr>
        <sz val="10"/>
        <rFont val="Arial"/>
        <family val="2"/>
      </rPr>
      <t/>
    </r>
  </si>
  <si>
    <t xml:space="preserve"> GND</t>
    <phoneticPr fontId="3" type="noConversion"/>
  </si>
  <si>
    <t xml:space="preserve"> VCC_5V_SBY Contacts  </t>
  </si>
  <si>
    <t xml:space="preserve"> VCC_12V Contacts  </t>
  </si>
  <si>
    <t xml:space="preserve"> LVDS_B0+</t>
  </si>
  <si>
    <t xml:space="preserve"> LVDS_B0-</t>
  </si>
  <si>
    <t xml:space="preserve"> LVDS_B1+</t>
  </si>
  <si>
    <t xml:space="preserve"> LVDS_B1-</t>
  </si>
  <si>
    <t xml:space="preserve"> LVDS_B2+</t>
  </si>
  <si>
    <t xml:space="preserve"> LVDS_B2-</t>
  </si>
  <si>
    <t xml:space="preserve"> LVDS_B3+</t>
  </si>
  <si>
    <t xml:space="preserve"> LVDS_B3-</t>
  </si>
  <si>
    <t xml:space="preserve"> LVDS_BKLT_EN</t>
  </si>
  <si>
    <t xml:space="preserve"> LVDS_B_CK+</t>
  </si>
  <si>
    <t xml:space="preserve"> max. Length [mm/inches]  </t>
  </si>
  <si>
    <t xml:space="preserve"> LA  </t>
  </si>
  <si>
    <t xml:space="preserve"> LB  </t>
  </si>
  <si>
    <t xml:space="preserve"> LC  </t>
  </si>
  <si>
    <t xml:space="preserve"> 203/8.0  </t>
  </si>
  <si>
    <t xml:space="preserve"> 330/13.0  </t>
  </si>
  <si>
    <t>Pin No.</t>
    <phoneticPr fontId="17" type="noConversion"/>
  </si>
  <si>
    <t xml:space="preserve"> DDI-DisplayPort</t>
    <phoneticPr fontId="3" type="noConversion"/>
  </si>
  <si>
    <t xml:space="preserve"> Pin Type  </t>
    <phoneticPr fontId="3" type="noConversion"/>
  </si>
  <si>
    <t xml:space="preserve"> O
 PCIE  </t>
    <phoneticPr fontId="3" type="noConversion"/>
  </si>
  <si>
    <t xml:space="preserve">AC coupled off Module  </t>
    <phoneticPr fontId="3" type="noConversion"/>
  </si>
  <si>
    <t xml:space="preserve"> Uni-directional main link for the transport of isochronous streams and secondary-data packets  </t>
    <phoneticPr fontId="3" type="noConversion"/>
  </si>
  <si>
    <r>
      <t xml:space="preserve"> </t>
    </r>
    <r>
      <rPr>
        <sz val="10"/>
        <color indexed="8"/>
        <rFont val="Arial"/>
        <family val="2"/>
      </rPr>
      <t xml:space="preserve">3.3V /
 3.3V Suspend </t>
    </r>
    <r>
      <rPr>
        <sz val="10"/>
        <rFont val="Arial"/>
        <family val="2"/>
      </rPr>
      <t xml:space="preserve"> </t>
    </r>
    <phoneticPr fontId="3" type="noConversion"/>
  </si>
  <si>
    <t>Humidity</t>
    <phoneticPr fontId="3" type="noConversion"/>
  </si>
  <si>
    <t xml:space="preserve"> B5  </t>
  </si>
  <si>
    <t xml:space="preserve"> LPC_AD1  </t>
  </si>
  <si>
    <t xml:space="preserve"> C5  </t>
  </si>
  <si>
    <t xml:space="preserve"> D5  </t>
  </si>
  <si>
    <t xml:space="preserve"> IDE_D12  </t>
  </si>
  <si>
    <t xml:space="preserve"> A6  </t>
  </si>
  <si>
    <t xml:space="preserve"> GBE0_MDI2-  </t>
  </si>
  <si>
    <t xml:space="preserve"> B6  </t>
  </si>
  <si>
    <t xml:space="preserve"> LPC_AD2  </t>
  </si>
  <si>
    <t xml:space="preserve"> C6  </t>
  </si>
  <si>
    <t xml:space="preserve"> D6  </t>
  </si>
  <si>
    <t xml:space="preserve"> IDE_D4  </t>
  </si>
  <si>
    <t xml:space="preserve"> A7  </t>
  </si>
  <si>
    <t xml:space="preserve"> GBE0_MDI2+  </t>
  </si>
  <si>
    <t>Pin No.</t>
    <phoneticPr fontId="17" type="noConversion"/>
  </si>
  <si>
    <t xml:space="preserve"> -</t>
    <phoneticPr fontId="3" type="noConversion"/>
  </si>
  <si>
    <r>
      <t xml:space="preserve"> </t>
    </r>
    <r>
      <rPr>
        <sz val="10"/>
        <rFont val="Arial"/>
        <family val="2"/>
      </rPr>
      <t xml:space="preserve">The PCB size for the Basic Module </t>
    </r>
    <r>
      <rPr>
        <b/>
        <i/>
        <sz val="10"/>
        <rFont val="Arial"/>
        <family val="2"/>
      </rPr>
      <t>shall</t>
    </r>
    <r>
      <rPr>
        <sz val="10"/>
        <rFont val="Arial"/>
        <family val="2"/>
      </rPr>
      <t xml:space="preserve"> be 125mm x 95mm. The PCB thickness </t>
    </r>
    <r>
      <rPr>
        <b/>
        <i/>
        <sz val="10"/>
        <rFont val="Arial"/>
        <family val="2"/>
      </rPr>
      <t>should</t>
    </r>
    <r>
      <rPr>
        <sz val="10"/>
        <rFont val="Arial"/>
        <family val="2"/>
      </rPr>
      <t xml:space="preserve"> be 2mm to allow high layer count stack-ups and facilitate a standard ‘z’ dimension between the Carrier Board and the top of the heat-spreader. (See  “Heat-Spreader”).
</t>
    </r>
    <r>
      <rPr>
        <sz val="10"/>
        <rFont val="Arial"/>
        <family val="2"/>
      </rPr>
      <t xml:space="preserve"> </t>
    </r>
    <r>
      <rPr>
        <sz val="10"/>
        <rFont val="Arial"/>
        <family val="2"/>
      </rPr>
      <t xml:space="preserve">The holes shown in this drawing are intended for mounting the module / heat-spreader combination to the Carrier Board. An independent, implementation specific set of holes and spacers </t>
    </r>
    <r>
      <rPr>
        <b/>
        <i/>
        <sz val="10"/>
        <rFont val="Arial"/>
        <family val="2"/>
      </rPr>
      <t>shall</t>
    </r>
    <r>
      <rPr>
        <sz val="10"/>
        <rFont val="Arial"/>
        <family val="2"/>
      </rPr>
      <t xml:space="preserve"> be used to attach the heat-spreader to the module.
</t>
    </r>
    <phoneticPr fontId="3" type="noConversion"/>
  </si>
  <si>
    <t>Basic Module Form Factor</t>
    <phoneticPr fontId="3" type="noConversion"/>
  </si>
  <si>
    <t>A16</t>
    <phoneticPr fontId="3" type="noConversion"/>
  </si>
  <si>
    <t xml:space="preserve">SATA1_RX-  </t>
    <phoneticPr fontId="3" type="noConversion"/>
  </si>
  <si>
    <t>A13</t>
    <phoneticPr fontId="3" type="noConversion"/>
  </si>
  <si>
    <t>A9</t>
    <phoneticPr fontId="3" type="noConversion"/>
  </si>
  <si>
    <t>GBE0_MDI1-</t>
    <phoneticPr fontId="3" type="noConversion"/>
  </si>
  <si>
    <r>
      <t>A10</t>
    </r>
    <r>
      <rPr>
        <sz val="10"/>
        <rFont val="Arial"/>
        <family val="2"/>
      </rPr>
      <t/>
    </r>
  </si>
  <si>
    <t>GBE0_MDI1+</t>
    <phoneticPr fontId="3" type="noConversion"/>
  </si>
  <si>
    <t>C34</t>
    <phoneticPr fontId="3" type="noConversion"/>
  </si>
  <si>
    <t>A12</t>
    <phoneticPr fontId="3" type="noConversion"/>
  </si>
  <si>
    <t>A8</t>
    <phoneticPr fontId="3" type="noConversion"/>
  </si>
  <si>
    <t xml:space="preserve"> GBE0_LINK#  </t>
    <phoneticPr fontId="3" type="noConversion"/>
  </si>
  <si>
    <t>A4</t>
    <phoneticPr fontId="3" type="noConversion"/>
  </si>
  <si>
    <t xml:space="preserve"> GBE0_LINK100#  </t>
    <phoneticPr fontId="3" type="noConversion"/>
  </si>
  <si>
    <t>A5</t>
    <phoneticPr fontId="3" type="noConversion"/>
  </si>
  <si>
    <t xml:space="preserve"> GBE0_LINK1000#  </t>
    <phoneticPr fontId="3" type="noConversion"/>
  </si>
  <si>
    <t>A14</t>
    <phoneticPr fontId="3" type="noConversion"/>
  </si>
  <si>
    <t xml:space="preserve"> GBE0_CTREF  </t>
    <phoneticPr fontId="3" type="noConversion"/>
  </si>
  <si>
    <t>CT</t>
    <phoneticPr fontId="3" type="noConversion"/>
  </si>
  <si>
    <t>A17</t>
    <phoneticPr fontId="3" type="noConversion"/>
  </si>
  <si>
    <t xml:space="preserve">SATA0_TX- </t>
    <phoneticPr fontId="3" type="noConversion"/>
  </si>
  <si>
    <t>A19</t>
    <phoneticPr fontId="3" type="noConversion"/>
  </si>
  <si>
    <t xml:space="preserve">SATA0_RX+  </t>
    <phoneticPr fontId="3" type="noConversion"/>
  </si>
  <si>
    <t>A20</t>
    <phoneticPr fontId="3" type="noConversion"/>
  </si>
  <si>
    <t xml:space="preserve">SATA0_RX- </t>
    <phoneticPr fontId="3" type="noConversion"/>
  </si>
  <si>
    <t>B16</t>
    <phoneticPr fontId="3" type="noConversion"/>
  </si>
  <si>
    <t xml:space="preserve">SATA1_TX+   </t>
    <phoneticPr fontId="3" type="noConversion"/>
  </si>
  <si>
    <t>B17</t>
    <phoneticPr fontId="3" type="noConversion"/>
  </si>
  <si>
    <t>SATA1_TX-</t>
    <phoneticPr fontId="3" type="noConversion"/>
  </si>
  <si>
    <t>B19</t>
    <phoneticPr fontId="3" type="noConversion"/>
  </si>
  <si>
    <t xml:space="preserve">SATA1_RX+ </t>
    <phoneticPr fontId="3" type="noConversion"/>
  </si>
  <si>
    <t>B20</t>
    <phoneticPr fontId="3" type="noConversion"/>
  </si>
  <si>
    <t>A22</t>
    <phoneticPr fontId="3" type="noConversion"/>
  </si>
  <si>
    <t>A23</t>
    <phoneticPr fontId="3" type="noConversion"/>
  </si>
  <si>
    <t>A25</t>
    <phoneticPr fontId="3" type="noConversion"/>
  </si>
  <si>
    <t>A26</t>
    <phoneticPr fontId="3" type="noConversion"/>
  </si>
  <si>
    <t>B22</t>
    <phoneticPr fontId="3" type="noConversion"/>
  </si>
  <si>
    <t>B23</t>
    <phoneticPr fontId="3" type="noConversion"/>
  </si>
  <si>
    <t>B25</t>
    <phoneticPr fontId="3" type="noConversion"/>
  </si>
  <si>
    <t>B26</t>
    <phoneticPr fontId="3" type="noConversion"/>
  </si>
  <si>
    <t>A28</t>
    <phoneticPr fontId="3" type="noConversion"/>
  </si>
  <si>
    <t>A32</t>
    <phoneticPr fontId="3" type="noConversion"/>
  </si>
  <si>
    <t>A33</t>
    <phoneticPr fontId="3" type="noConversion"/>
  </si>
  <si>
    <t>B30</t>
    <phoneticPr fontId="3" type="noConversion"/>
  </si>
  <si>
    <t>B29</t>
    <phoneticPr fontId="3" type="noConversion"/>
  </si>
  <si>
    <t>B28</t>
    <phoneticPr fontId="3" type="noConversion"/>
  </si>
  <si>
    <t>Pin No.</t>
    <phoneticPr fontId="17" type="noConversion"/>
  </si>
  <si>
    <t xml:space="preserve"> General Purpose I/O  </t>
    <phoneticPr fontId="3" type="noConversion"/>
  </si>
  <si>
    <t xml:space="preserve">PCI </t>
    <phoneticPr fontId="3" type="noConversion"/>
  </si>
  <si>
    <t xml:space="preserve">SATA </t>
    <phoneticPr fontId="3" type="noConversion"/>
  </si>
  <si>
    <r>
      <t>SATA compatible differential signal. Please refer to the SATA Specification for details. All COM Express</t>
    </r>
    <r>
      <rPr>
        <vertAlign val="superscript"/>
        <sz val="10"/>
        <rFont val="Arial"/>
        <family val="2"/>
      </rPr>
      <t>TM</t>
    </r>
    <r>
      <rPr>
        <sz val="10"/>
        <rFont val="Arial"/>
        <family val="2"/>
      </rPr>
      <t xml:space="preserve"> SATA signals shall be AC coupled on the module.</t>
    </r>
    <phoneticPr fontId="3" type="noConversion"/>
  </si>
  <si>
    <t xml:space="preserve">LVDS </t>
    <phoneticPr fontId="3" type="noConversion"/>
  </si>
  <si>
    <t>Low Voltage Differential Signal – 330mV nominal; 450mV maximum differential signal.</t>
    <phoneticPr fontId="3" type="noConversion"/>
  </si>
  <si>
    <t xml:space="preserve">USB </t>
    <phoneticPr fontId="3" type="noConversion"/>
  </si>
  <si>
    <t xml:space="preserve">REF </t>
    <phoneticPr fontId="3" type="noConversion"/>
  </si>
  <si>
    <r>
      <t xml:space="preserve">Reference voltage output. </t>
    </r>
    <r>
      <rPr>
        <b/>
        <sz val="10"/>
        <rFont val="Arial"/>
        <family val="2"/>
      </rPr>
      <t>May</t>
    </r>
    <r>
      <rPr>
        <sz val="10"/>
        <rFont val="Arial"/>
        <family val="2"/>
      </rPr>
      <t xml:space="preserve"> be sourced from a module power plane.</t>
    </r>
    <phoneticPr fontId="3" type="noConversion"/>
  </si>
  <si>
    <t xml:space="preserve">PDS </t>
    <phoneticPr fontId="3" type="noConversion"/>
  </si>
  <si>
    <t>Pull-down strap. A module output pin that is either tied to GND or is not connected. Used to signal module capabilities to the Carrier Board.</t>
    <phoneticPr fontId="3" type="noConversion"/>
  </si>
  <si>
    <t xml:space="preserve">Analog </t>
    <phoneticPr fontId="3" type="noConversion"/>
  </si>
  <si>
    <r>
      <t xml:space="preserve">Inputs and Outputs used for LAN, VGA </t>
    </r>
    <r>
      <rPr>
        <sz val="10"/>
        <color indexed="55"/>
        <rFont val="Arial"/>
        <family val="2"/>
      </rPr>
      <t>and TV OUT</t>
    </r>
    <r>
      <rPr>
        <sz val="10"/>
        <rFont val="Arial"/>
        <family val="2"/>
      </rPr>
      <t xml:space="preserve"> are analog signals.</t>
    </r>
    <phoneticPr fontId="3" type="noConversion"/>
  </si>
  <si>
    <t xml:space="preserve">Power </t>
    <phoneticPr fontId="3" type="noConversion"/>
  </si>
  <si>
    <t>Power Rails and Tolerances</t>
    <phoneticPr fontId="3" type="noConversion"/>
  </si>
  <si>
    <r>
      <t>Pins are marked in</t>
    </r>
    <r>
      <rPr>
        <sz val="10"/>
        <color indexed="55"/>
        <rFont val="Arial"/>
        <family val="2"/>
      </rPr>
      <t xml:space="preserve"> the following table</t>
    </r>
    <r>
      <rPr>
        <sz val="10"/>
        <color indexed="22"/>
        <rFont val="Arial"/>
        <family val="2"/>
      </rPr>
      <t xml:space="preserve"> </t>
    </r>
    <r>
      <rPr>
        <sz val="10"/>
        <color indexed="17"/>
        <rFont val="Arial"/>
        <family val="2"/>
      </rPr>
      <t xml:space="preserve"> 'Signal List' </t>
    </r>
    <r>
      <rPr>
        <sz val="10"/>
        <rFont val="Arial"/>
        <family val="2"/>
      </rPr>
      <t>with the power rail associated with the pin, and, for input and I/O pins, with the input voltage tolerance. The pin power rail and the pin input voltage tolerance may be different. For example, the PCI group is defined as having a 3.3V power rail, meaning that the output signals will only be driven to 3.3V, but the pins are tolerant of 5V signals. 
An additional label, “Suspend” indicates that the pin is active during suspend states (S3,S4,S5). If suspend modes are used, then care must be taken to avoid loading signals that are active during suspend to avoid excessive suspend mode current draw.</t>
    </r>
    <phoneticPr fontId="3" type="noConversion"/>
  </si>
  <si>
    <t xml:space="preserve"> USB_0_1_OC#  </t>
    <phoneticPr fontId="3" type="noConversion"/>
  </si>
  <si>
    <t xml:space="preserve"> B43  </t>
  </si>
  <si>
    <t xml:space="preserve"> USB3+  </t>
  </si>
  <si>
    <t xml:space="preserve"> C43  </t>
  </si>
  <si>
    <t xml:space="preserve"> PCI_AD26  </t>
  </si>
  <si>
    <t xml:space="preserve"> B44  </t>
  </si>
  <si>
    <t xml:space="preserve"> D36  </t>
  </si>
  <si>
    <t xml:space="preserve"> USB_0_1_OC#  </t>
  </si>
  <si>
    <t xml:space="preserve"> C44  </t>
  </si>
  <si>
    <t xml:space="preserve"> PCI_AD28  </t>
  </si>
  <si>
    <t xml:space="preserve"> USB0-  </t>
  </si>
  <si>
    <t xml:space="preserve"> B45  </t>
  </si>
  <si>
    <t xml:space="preserve"> PCIE_RX0-</t>
    <phoneticPr fontId="3" type="noConversion"/>
  </si>
  <si>
    <t xml:space="preserve"> PEG_RX5-</t>
    <phoneticPr fontId="3" type="noConversion"/>
  </si>
  <si>
    <t xml:space="preserve"> PEG_TX5-</t>
    <phoneticPr fontId="3" type="noConversion"/>
  </si>
  <si>
    <t xml:space="preserve"> PEG_RX6+</t>
    <phoneticPr fontId="3" type="noConversion"/>
  </si>
  <si>
    <t xml:space="preserve"> PEG_TX6+</t>
    <phoneticPr fontId="3" type="noConversion"/>
  </si>
  <si>
    <t xml:space="preserve"> PEG_RX6-</t>
    <phoneticPr fontId="3" type="noConversion"/>
  </si>
  <si>
    <t xml:space="preserve"> PEG_TX6-</t>
    <phoneticPr fontId="3" type="noConversion"/>
  </si>
  <si>
    <t xml:space="preserve"> PEG_RX7+</t>
    <phoneticPr fontId="3" type="noConversion"/>
  </si>
  <si>
    <t>Pin No.</t>
    <phoneticPr fontId="17" type="noConversion"/>
  </si>
  <si>
    <t>B33</t>
    <phoneticPr fontId="3" type="noConversion"/>
  </si>
  <si>
    <t>A34</t>
    <phoneticPr fontId="3" type="noConversion"/>
  </si>
  <si>
    <t>B27</t>
    <phoneticPr fontId="3" type="noConversion"/>
  </si>
  <si>
    <t xml:space="preserve">SATA3_RX+  </t>
    <phoneticPr fontId="3" type="noConversion"/>
  </si>
  <si>
    <t xml:space="preserve"> I
 CMOS  </t>
    <phoneticPr fontId="3" type="noConversion"/>
  </si>
  <si>
    <t xml:space="preserve"> 3.3V / 3.3V    </t>
    <phoneticPr fontId="3" type="noConversion"/>
  </si>
  <si>
    <t xml:space="preserve">  Detection of Hot Plug / Unplug and notification of the link layer     </t>
    <phoneticPr fontId="3" type="noConversion"/>
  </si>
  <si>
    <t xml:space="preserve"> I/O
 PCIE  </t>
    <phoneticPr fontId="3" type="noConversion"/>
  </si>
  <si>
    <t xml:space="preserve">AC coupled on Module  </t>
    <phoneticPr fontId="3" type="noConversion"/>
  </si>
  <si>
    <t>Type 2 Rev. 1.0</t>
    <phoneticPr fontId="3" type="noConversion"/>
  </si>
  <si>
    <t>I/F</t>
    <phoneticPr fontId="3" type="noConversion"/>
  </si>
  <si>
    <t>PCIE</t>
    <phoneticPr fontId="3" type="noConversion"/>
  </si>
  <si>
    <t>MTD</t>
    <phoneticPr fontId="3" type="noConversion"/>
  </si>
  <si>
    <t xml:space="preserve"> Power Good  </t>
  </si>
  <si>
    <t>A45</t>
    <phoneticPr fontId="3" type="noConversion"/>
  </si>
  <si>
    <t xml:space="preserve"> USB0-  </t>
    <phoneticPr fontId="3" type="noConversion"/>
  </si>
  <si>
    <r>
      <t xml:space="preserve"> USB1+</t>
    </r>
    <r>
      <rPr>
        <sz val="10"/>
        <rFont val="Arial"/>
        <family val="2"/>
      </rPr>
      <t/>
    </r>
  </si>
  <si>
    <t>B45</t>
    <phoneticPr fontId="3" type="noConversion"/>
  </si>
  <si>
    <t>A43</t>
    <phoneticPr fontId="3" type="noConversion"/>
  </si>
  <si>
    <r>
      <t xml:space="preserve"> USB2+</t>
    </r>
    <r>
      <rPr>
        <sz val="10"/>
        <rFont val="Arial"/>
        <family val="2"/>
      </rPr>
      <t/>
    </r>
  </si>
  <si>
    <t>A42</t>
    <phoneticPr fontId="3" type="noConversion"/>
  </si>
  <si>
    <t>B43</t>
    <phoneticPr fontId="3" type="noConversion"/>
  </si>
  <si>
    <r>
      <t xml:space="preserve"> USB3+</t>
    </r>
    <r>
      <rPr>
        <sz val="10"/>
        <rFont val="Arial"/>
        <family val="2"/>
      </rPr>
      <t/>
    </r>
  </si>
  <si>
    <t xml:space="preserve"> D2  </t>
  </si>
  <si>
    <t xml:space="preserve"> IDE_D5  </t>
  </si>
  <si>
    <t xml:space="preserve"> A3  </t>
  </si>
  <si>
    <t xml:space="preserve"> GBE0_MDI3+  </t>
  </si>
  <si>
    <t xml:space="preserve"> B3  </t>
  </si>
  <si>
    <t xml:space="preserve"> LPC_FRAME#  </t>
  </si>
  <si>
    <t xml:space="preserve"> C3  </t>
  </si>
  <si>
    <t xml:space="preserve"> D3  </t>
  </si>
  <si>
    <t xml:space="preserve"> IDE_D10  </t>
  </si>
  <si>
    <t xml:space="preserve"> A4  </t>
  </si>
  <si>
    <t xml:space="preserve"> GBE0_LINK100#  </t>
  </si>
  <si>
    <t xml:space="preserve"> B4  </t>
  </si>
  <si>
    <t xml:space="preserve"> LPC_AD0  </t>
  </si>
  <si>
    <t xml:space="preserve"> C4  </t>
  </si>
  <si>
    <t xml:space="preserve"> D4  </t>
  </si>
  <si>
    <t xml:space="preserve"> IDE_D11  </t>
  </si>
  <si>
    <t xml:space="preserve"> A5  </t>
  </si>
  <si>
    <t xml:space="preserve"> GBE0_LINK1000#  </t>
  </si>
  <si>
    <t>Connector PCB Pattern</t>
    <phoneticPr fontId="3" type="noConversion"/>
  </si>
  <si>
    <t xml:space="preserve"> C33  </t>
  </si>
  <si>
    <t xml:space="preserve"> D33  </t>
  </si>
  <si>
    <t>Pin numbering for 440-pin carrier-board plug. This is a top view, looking into the plug as mounted on the Carrier Board.</t>
    <phoneticPr fontId="3" type="noConversion"/>
  </si>
  <si>
    <t xml:space="preserve"> PEG_TX13-</t>
  </si>
  <si>
    <t xml:space="preserve"> PEG_TX14-</t>
  </si>
  <si>
    <t xml:space="preserve"> PEG_TX15-  </t>
  </si>
  <si>
    <t xml:space="preserve"> A103  </t>
  </si>
  <si>
    <t xml:space="preserve"> B103  </t>
  </si>
  <si>
    <t xml:space="preserve"> C103  </t>
  </si>
  <si>
    <t xml:space="preserve"> D103  </t>
  </si>
  <si>
    <t xml:space="preserve"> A104  </t>
  </si>
  <si>
    <t xml:space="preserve"> B104  </t>
  </si>
  <si>
    <t xml:space="preserve"> C104  </t>
  </si>
  <si>
    <t xml:space="preserve"> D104  </t>
  </si>
  <si>
    <t xml:space="preserve"> A105  </t>
  </si>
  <si>
    <t xml:space="preserve"> B105  </t>
  </si>
  <si>
    <t xml:space="preserve"> C105  </t>
  </si>
  <si>
    <t xml:space="preserve"> D105  </t>
  </si>
  <si>
    <t xml:space="preserve"> A106  </t>
  </si>
  <si>
    <t xml:space="preserve"> B106  </t>
  </si>
  <si>
    <t xml:space="preserve"> C106  </t>
  </si>
  <si>
    <t xml:space="preserve"> D106  </t>
  </si>
  <si>
    <t xml:space="preserve"> A107  </t>
  </si>
  <si>
    <t xml:space="preserve"> B107  </t>
  </si>
  <si>
    <t xml:space="preserve"> C107  </t>
  </si>
  <si>
    <t xml:space="preserve"> D107  </t>
  </si>
  <si>
    <t xml:space="preserve"> A108  </t>
  </si>
  <si>
    <t xml:space="preserve"> B108  </t>
  </si>
  <si>
    <t xml:space="preserve"> C108  </t>
  </si>
  <si>
    <t xml:space="preserve"> D108  </t>
  </si>
  <si>
    <t xml:space="preserve"> A109  </t>
  </si>
  <si>
    <t xml:space="preserve"> B109  </t>
  </si>
  <si>
    <t xml:space="preserve"> C109  </t>
  </si>
  <si>
    <t xml:space="preserve"> D109  </t>
  </si>
  <si>
    <t xml:space="preserve"> A110  </t>
  </si>
  <si>
    <t xml:space="preserve"> B110  </t>
  </si>
  <si>
    <t xml:space="preserve"> C110  </t>
  </si>
  <si>
    <t xml:space="preserve"> D110  </t>
  </si>
  <si>
    <t xml:space="preserve"> A1  </t>
  </si>
  <si>
    <t xml:space="preserve"> B1  </t>
  </si>
  <si>
    <t xml:space="preserve"> C1  </t>
  </si>
  <si>
    <t xml:space="preserve"> D1  </t>
  </si>
  <si>
    <t xml:space="preserve"> A2  </t>
  </si>
  <si>
    <t xml:space="preserve"> GBE0_MDI3-  </t>
  </si>
  <si>
    <t xml:space="preserve"> B2  </t>
  </si>
  <si>
    <t xml:space="preserve"> GBE0_ACT#  </t>
  </si>
  <si>
    <t xml:space="preserve"> C2  </t>
  </si>
  <si>
    <r>
      <t xml:space="preserve"> </t>
    </r>
    <r>
      <rPr>
        <sz val="10"/>
        <color indexed="8"/>
        <rFont val="Arial"/>
        <family val="2"/>
      </rPr>
      <t xml:space="preserve">I/O
 CMOS </t>
    </r>
    <r>
      <rPr>
        <sz val="10"/>
        <rFont val="Arial"/>
        <family val="2"/>
      </rPr>
      <t xml:space="preserve"> </t>
    </r>
    <phoneticPr fontId="3" type="noConversion"/>
  </si>
  <si>
    <r>
      <t xml:space="preserve"> </t>
    </r>
    <r>
      <rPr>
        <sz val="10"/>
        <color indexed="8"/>
        <rFont val="Arial"/>
        <family val="2"/>
      </rPr>
      <t xml:space="preserve">LPC serial interrupt </t>
    </r>
    <r>
      <rPr>
        <sz val="10"/>
        <rFont val="Arial"/>
        <family val="2"/>
      </rPr>
      <t xml:space="preserve"> </t>
    </r>
  </si>
  <si>
    <t xml:space="preserve"> O
 PCIE  </t>
    <phoneticPr fontId="3" type="noConversion"/>
  </si>
  <si>
    <t xml:space="preserve">AC coupled off Module  </t>
    <phoneticPr fontId="3" type="noConversion"/>
  </si>
  <si>
    <t xml:space="preserve"> Segment  </t>
  </si>
  <si>
    <t xml:space="preserve"> Notes  </t>
  </si>
  <si>
    <t xml:space="preserve"> 113/4.45  </t>
  </si>
  <si>
    <t xml:space="preserve"> Allowance for Carrier Board.  </t>
  </si>
  <si>
    <t xml:space="preserve"> PCI Express Card slot connector simulated at 2.5 GHz.  </t>
  </si>
  <si>
    <t xml:space="preserve"> 80/3.15  </t>
  </si>
  <si>
    <t xml:space="preserve"> 320/12.6  </t>
  </si>
  <si>
    <t xml:space="preserve"> PCIe GEN2 Data clocked architecture  </t>
  </si>
  <si>
    <t xml:space="preserve"> USB_SSRX1- </t>
    <phoneticPr fontId="3" type="noConversion"/>
  </si>
  <si>
    <r>
      <t xml:space="preserve"> </t>
    </r>
    <r>
      <rPr>
        <sz val="10"/>
        <color indexed="8"/>
        <rFont val="Arial"/>
        <family val="2"/>
      </rPr>
      <t xml:space="preserve">3.3V max Suspend </t>
    </r>
    <r>
      <rPr>
        <sz val="10"/>
        <rFont val="Arial"/>
        <family val="2"/>
      </rPr>
      <t xml:space="preserve"> </t>
    </r>
  </si>
  <si>
    <t>B2</t>
    <phoneticPr fontId="3" type="noConversion"/>
  </si>
  <si>
    <t xml:space="preserve"> System I/O  </t>
  </si>
  <si>
    <t xml:space="preserve"> VGA Port  </t>
  </si>
  <si>
    <t xml:space="preserve"> SATA / SAS Ports  </t>
  </si>
  <si>
    <t xml:space="preserve"> USB 2.0 Ports  </t>
  </si>
  <si>
    <t xml:space="preserve"> LAN 0 (10/100Base-T min)  </t>
  </si>
  <si>
    <t xml:space="preserve"> Express Card Support  </t>
  </si>
  <si>
    <t xml:space="preserve"> General Purpose Outputs  </t>
  </si>
  <si>
    <t xml:space="preserve"> SMBus  </t>
  </si>
  <si>
    <t xml:space="preserve"> I2C  </t>
  </si>
  <si>
    <t xml:space="preserve"> Watch Dog Timer  </t>
  </si>
  <si>
    <t xml:space="preserve"> Speaker Out  </t>
  </si>
  <si>
    <t xml:space="preserve"> PCI_AD13  </t>
  </si>
  <si>
    <t xml:space="preserve"> A30  </t>
  </si>
  <si>
    <r>
      <t>The Basic Module is intended for mobile systems and space-constrained stationary systems. Key features of the Basic Module include:
• Module size: 125 mm x 95 mm 
• 5mm and 8 mm stack height options (</t>
    </r>
    <r>
      <rPr>
        <sz val="10"/>
        <rFont val="Arial"/>
        <family val="2"/>
      </rPr>
      <t>M</t>
    </r>
    <r>
      <rPr>
        <sz val="10"/>
        <rFont val="Arial"/>
        <family val="2"/>
      </rPr>
      <t>odule bottom to Carrier Board top) 
• 18 mm ‘z’ height with heat-spreader (with 5 mm stack option) 
• Accommodates a single</t>
    </r>
    <r>
      <rPr>
        <sz val="10"/>
        <color indexed="17"/>
        <rFont val="Arial"/>
        <family val="2"/>
      </rPr>
      <t xml:space="preserve"> (or two stacked)</t>
    </r>
    <r>
      <rPr>
        <sz val="10"/>
        <color indexed="53"/>
        <rFont val="Arial"/>
        <family val="2"/>
      </rPr>
      <t xml:space="preserve"> </t>
    </r>
    <r>
      <rPr>
        <sz val="10"/>
        <rFont val="Arial"/>
        <family val="2"/>
      </rPr>
      <t>horizontal mount SO-DIMM 
• Single 220 pin or dual 220 pin connectors for up to 440 pins</t>
    </r>
    <phoneticPr fontId="3" type="noConversion"/>
  </si>
  <si>
    <t>Extended Module</t>
    <phoneticPr fontId="3" type="noConversion"/>
  </si>
  <si>
    <r>
      <t>The Extended Module, which targets OEM applications that require larger amounts of system memory, features a larger module size to accommodate full size DIMMs and larger chipsets and CPUs</t>
    </r>
    <r>
      <rPr>
        <sz val="10"/>
        <rFont val="Arial"/>
        <family val="2"/>
      </rPr>
      <t xml:space="preserve"> packages.</t>
    </r>
    <r>
      <rPr>
        <sz val="10"/>
        <rFont val="Arial"/>
        <family val="2"/>
      </rPr>
      <t xml:space="preserve">
The key features of the Extended Module include:
• Module size: 155 mm x 110 mm 
• 5mm and 8 mm stack height options (</t>
    </r>
    <r>
      <rPr>
        <sz val="10"/>
        <rFont val="Arial"/>
        <family val="2"/>
      </rPr>
      <t>M</t>
    </r>
    <r>
      <rPr>
        <sz val="10"/>
        <rFont val="Arial"/>
        <family val="2"/>
      </rPr>
      <t>odule bottom to Carrier Board top) 
• 18 mm ‘z’ height with heat-spreader (</t>
    </r>
    <r>
      <rPr>
        <sz val="10"/>
        <rFont val="Arial"/>
        <family val="2"/>
      </rPr>
      <t>using</t>
    </r>
    <r>
      <rPr>
        <sz val="10"/>
        <rFont val="Arial"/>
        <family val="2"/>
      </rPr>
      <t xml:space="preserve"> 5 mm stack option) 
• Accommodates 2 full-size DIMM or mini DIMM memories or 2 right-angle mount or vertical mount SO-DIMMs
• Single 220 pin or dual 220 pin connectors for up to 440 pins 
• Allows for the use of higher performance CPUs that can not be supported on</t>
    </r>
    <r>
      <rPr>
        <sz val="10"/>
        <rFont val="Arial"/>
        <family val="2"/>
      </rPr>
      <t xml:space="preserve"> the</t>
    </r>
    <r>
      <rPr>
        <sz val="10"/>
        <color indexed="53"/>
        <rFont val="Arial"/>
        <family val="2"/>
      </rPr>
      <t xml:space="preserve"> </t>
    </r>
    <r>
      <rPr>
        <sz val="10"/>
        <color indexed="17"/>
        <rFont val="Arial"/>
        <family val="2"/>
      </rPr>
      <t>Compact Module</t>
    </r>
    <r>
      <rPr>
        <sz val="10"/>
        <rFont val="Arial"/>
        <family val="2"/>
      </rPr>
      <t xml:space="preserve"> </t>
    </r>
    <r>
      <rPr>
        <sz val="10"/>
        <rFont val="Arial"/>
        <family val="2"/>
      </rPr>
      <t>or Basic Module</t>
    </r>
    <phoneticPr fontId="3" type="noConversion"/>
  </si>
  <si>
    <t>Feature Overview - Pin-out Types</t>
    <phoneticPr fontId="3" type="noConversion"/>
  </si>
  <si>
    <t>Pin-out Type 1</t>
    <phoneticPr fontId="3" type="noConversion"/>
  </si>
  <si>
    <r>
      <t>• Single 220 pin connector (A-B connector) 
• Up to 8 USB 2.0 ports; 4 shared over-current lines 
• Up to 4 Serial ATA or SAS ports 
• Up to 6 PCI Express</t>
    </r>
    <r>
      <rPr>
        <sz val="10"/>
        <rFont val="Arial"/>
        <family val="2"/>
      </rPr>
      <t xml:space="preserve"> </t>
    </r>
    <r>
      <rPr>
        <sz val="10"/>
        <color indexed="17"/>
        <rFont val="Arial"/>
        <family val="2"/>
      </rPr>
      <t>Gen1/Gen2 signaling</t>
    </r>
    <r>
      <rPr>
        <sz val="10"/>
        <rFont val="Arial"/>
        <family val="2"/>
      </rPr>
      <t xml:space="preserve"> lanes 
• Support pins for up to 2 ExpressCards 
• Dual 24-bit LVDS channels 
• Analog VGA 
</t>
    </r>
    <r>
      <rPr>
        <sz val="10"/>
        <color indexed="55"/>
        <rFont val="Arial"/>
        <family val="2"/>
      </rPr>
      <t xml:space="preserve">• TV Out: Composite Video, S-Video, Component Video (YPbPr) </t>
    </r>
    <r>
      <rPr>
        <sz val="10"/>
        <rFont val="Arial"/>
        <family val="2"/>
      </rPr>
      <t xml:space="preserve">
• AC '97</t>
    </r>
    <r>
      <rPr>
        <sz val="10"/>
        <color indexed="17"/>
        <rFont val="Arial"/>
        <family val="2"/>
      </rPr>
      <t xml:space="preserve"> / HDA</t>
    </r>
    <r>
      <rPr>
        <sz val="10"/>
        <rFont val="Arial"/>
        <family val="2"/>
      </rPr>
      <t xml:space="preserve"> </t>
    </r>
    <r>
      <rPr>
        <sz val="10"/>
        <rFont val="Arial"/>
        <family val="2"/>
      </rPr>
      <t>digital audio interface (external CODEC</t>
    </r>
    <r>
      <rPr>
        <sz val="10"/>
        <rFont val="Arial"/>
        <family val="2"/>
      </rPr>
      <t>(s) required</t>
    </r>
    <r>
      <rPr>
        <sz val="10"/>
        <rFont val="Arial"/>
        <family val="2"/>
      </rPr>
      <t xml:space="preserve">) 
• Single Ethernet interface with integrated PHY – pinned for Gigabit Ethernet 
• LPC interface 
</t>
    </r>
    <r>
      <rPr>
        <sz val="10"/>
        <color indexed="17"/>
        <rFont val="Arial"/>
        <family val="2"/>
      </rPr>
      <t>• SPI (SPI support starts with COM.0 R2.0)</t>
    </r>
    <r>
      <rPr>
        <sz val="10"/>
        <rFont val="Arial"/>
        <family val="2"/>
      </rPr>
      <t xml:space="preserve">
• 8 GPIO pins 
•</t>
    </r>
    <r>
      <rPr>
        <sz val="10"/>
        <color indexed="55"/>
        <rFont val="Arial"/>
        <family val="2"/>
      </rPr>
      <t xml:space="preserve"> 120W</t>
    </r>
    <r>
      <rPr>
        <sz val="10"/>
        <color indexed="17"/>
        <rFont val="Arial"/>
        <family val="2"/>
      </rPr>
      <t xml:space="preserve"> 68W</t>
    </r>
    <r>
      <rPr>
        <sz val="10"/>
        <rFont val="Arial"/>
        <family val="2"/>
      </rPr>
      <t xml:space="preserve"> maximum input power over module connector pins 
• +12V primary power supply input 
• +5V standby and 3.3V RTC power supply inputs</t>
    </r>
    <phoneticPr fontId="3" type="noConversion"/>
  </si>
  <si>
    <r>
      <t xml:space="preserve"> </t>
    </r>
    <r>
      <rPr>
        <sz val="10"/>
        <color indexed="8"/>
        <rFont val="Arial"/>
        <family val="2"/>
      </rPr>
      <t xml:space="preserve">USB over-current sense, USB channels 4 and 5. A pull-up for this line </t>
    </r>
    <r>
      <rPr>
        <b/>
        <sz val="10"/>
        <color indexed="8"/>
        <rFont val="Arial"/>
        <family val="2"/>
      </rPr>
      <t xml:space="preserve">shall </t>
    </r>
    <r>
      <rPr>
        <sz val="10"/>
        <color indexed="8"/>
        <rFont val="Arial"/>
        <family val="2"/>
      </rPr>
      <t xml:space="preserve">be present on the module. An open drain driver from a USB current monitor on the Carrier Board </t>
    </r>
    <r>
      <rPr>
        <b/>
        <sz val="10"/>
        <color indexed="8"/>
        <rFont val="Arial"/>
        <family val="2"/>
      </rPr>
      <t xml:space="preserve">may </t>
    </r>
    <r>
      <rPr>
        <sz val="10"/>
        <color indexed="8"/>
        <rFont val="Arial"/>
        <family val="2"/>
      </rPr>
      <t xml:space="preserve">drive this line low. Do not pull this line high on the Carrier Board. </t>
    </r>
    <r>
      <rPr>
        <sz val="10"/>
        <rFont val="Arial"/>
        <family val="2"/>
      </rPr>
      <t xml:space="preserve"> </t>
    </r>
    <phoneticPr fontId="3" type="noConversion"/>
  </si>
  <si>
    <t xml:space="preserve"> A100  </t>
  </si>
  <si>
    <t xml:space="preserve"> B100  </t>
  </si>
  <si>
    <t xml:space="preserve"> C100  </t>
  </si>
  <si>
    <t xml:space="preserve"> D100  </t>
  </si>
  <si>
    <t xml:space="preserve"> A101  </t>
  </si>
  <si>
    <t xml:space="preserve"> B101  </t>
  </si>
  <si>
    <t xml:space="preserve"> C101  </t>
  </si>
  <si>
    <t xml:space="preserve"> D101  </t>
  </si>
  <si>
    <t xml:space="preserve"> PEG_TX15+  </t>
  </si>
  <si>
    <t xml:space="preserve"> A102  </t>
  </si>
  <si>
    <t xml:space="preserve"> B102  </t>
  </si>
  <si>
    <t xml:space="preserve"> C102  </t>
  </si>
  <si>
    <t xml:space="preserve"> D102  </t>
  </si>
  <si>
    <t>GBE0_MDI3+</t>
    <phoneticPr fontId="3" type="noConversion"/>
  </si>
  <si>
    <t>GBE0_MDI2-</t>
    <phoneticPr fontId="3" type="noConversion"/>
  </si>
  <si>
    <t>GBE0_MDI2+</t>
    <phoneticPr fontId="3" type="noConversion"/>
  </si>
  <si>
    <t>Pin No.</t>
    <phoneticPr fontId="17" type="noConversion"/>
  </si>
  <si>
    <r>
      <t xml:space="preserve"> </t>
    </r>
    <r>
      <rPr>
        <b/>
        <sz val="10"/>
        <color indexed="9"/>
        <rFont val="Arial"/>
        <family val="2"/>
      </rPr>
      <t xml:space="preserve">Pwr Rail / Tolerance </t>
    </r>
    <r>
      <rPr>
        <sz val="10"/>
        <color indexed="9"/>
        <rFont val="Arial"/>
        <family val="2"/>
      </rPr>
      <t xml:space="preserve"> </t>
    </r>
  </si>
  <si>
    <t>B35</t>
    <phoneticPr fontId="3" type="noConversion"/>
  </si>
  <si>
    <t>B50</t>
    <phoneticPr fontId="3" type="noConversion"/>
  </si>
  <si>
    <r>
      <t xml:space="preserve"> </t>
    </r>
    <r>
      <rPr>
        <sz val="10"/>
        <color indexed="8"/>
        <rFont val="Arial"/>
        <family val="2"/>
      </rPr>
      <t xml:space="preserve">I/O OD 
CMOS </t>
    </r>
    <r>
      <rPr>
        <sz val="10"/>
        <rFont val="Arial"/>
        <family val="2"/>
      </rPr>
      <t xml:space="preserve"> </t>
    </r>
    <phoneticPr fontId="3" type="noConversion"/>
  </si>
  <si>
    <t>All Pin-out Type 2 features with the exception of the following:
• Both IDE and PCI pins are reallocated: no IDE and no PCI
• Up to 24 PCI Express lanes (16 on the PEG port)
• Reserved 16 pins to support the two extra differential pairs required for SuperSpeed 3.0. The 16 pins will allow SuperSpeed USB 3.0 support on up to four of the eight USB 2.0 ports. At this point in time, there is not enough information and silicon available for this subcommittee to determine the appropriate trace length and routing rules for SuperSpeed USB 3.0. The routing rules will be handled in a future version of this document
• Up to 3 Digital Display Interfaces</t>
    <phoneticPr fontId="3" type="noConversion"/>
  </si>
  <si>
    <t xml:space="preserve"> GND (FIXED)  </t>
    <phoneticPr fontId="3" type="noConversion"/>
  </si>
  <si>
    <r>
      <t>To develop guidelines for PCI Express Gen 2 (5 GT/s) operation, a series of simulations that modeled PCIe Gen2 operations in the COM Express environment was conducted per the 
recommendations given in the PCI-SIG PCI Express ® Base Specification, Rev 2.1, Section 4.3.6, “Channel Specifications”. The following two paragraphs excerpted from the PCI-SIG document, 
Section 4.3.6.2, “Channel Characteristics at 5.0 GT/s”</t>
    </r>
    <r>
      <rPr>
        <b/>
        <sz val="10"/>
        <color indexed="17"/>
        <rFont val="Arial"/>
        <family val="2"/>
      </rPr>
      <t xml:space="preserve"> </t>
    </r>
    <r>
      <rPr>
        <b/>
        <i/>
        <sz val="10"/>
        <color indexed="17"/>
        <rFont val="Arial"/>
        <family val="2"/>
      </rPr>
      <t>may</t>
    </r>
    <r>
      <rPr>
        <b/>
        <sz val="10"/>
        <color indexed="17"/>
        <rFont val="Arial"/>
        <family val="2"/>
      </rPr>
      <t xml:space="preserve"> </t>
    </r>
    <r>
      <rPr>
        <sz val="10"/>
        <color indexed="17"/>
        <rFont val="Arial"/>
        <family val="2"/>
      </rPr>
      <t xml:space="preserve">serve as an overview of the PCI-SIG recommendations:
 At 5.0 GT/s a more accurate method of comprehending the effects of channel loss is required in order to avoid excessive guardbanding. The method described here imports the channel’s s-parameters into a simulation environment that includes worst case models for Transmitters and data patterns.
The resulting time domain simulation yields eye diagrams from which voltage and timing margins </t>
    </r>
    <r>
      <rPr>
        <b/>
        <i/>
        <sz val="10"/>
        <color indexed="17"/>
        <rFont val="Arial"/>
        <family val="2"/>
      </rPr>
      <t>may</t>
    </r>
    <r>
      <rPr>
        <sz val="10"/>
        <color indexed="17"/>
        <rFont val="Arial"/>
        <family val="2"/>
      </rPr>
      <t xml:space="preserve"> be obtained and compared against those defined for the Receiver.
</t>
    </r>
    <r>
      <rPr>
        <b/>
        <sz val="10"/>
        <color indexed="17"/>
        <rFont val="Arial"/>
        <family val="2"/>
      </rPr>
      <t>Note:</t>
    </r>
    <r>
      <rPr>
        <sz val="10"/>
        <color indexed="17"/>
        <rFont val="Arial"/>
        <family val="2"/>
      </rPr>
      <t xml:space="preserve"> The methodology described in Sections 4.3.6.2 through 4.3.6.2.7 must be applied to 5.0 GT/s designs, and </t>
    </r>
    <r>
      <rPr>
        <b/>
        <i/>
        <sz val="10"/>
        <color indexed="17"/>
        <rFont val="Arial"/>
        <family val="2"/>
      </rPr>
      <t>may</t>
    </r>
    <r>
      <rPr>
        <sz val="10"/>
        <color indexed="17"/>
        <rFont val="Arial"/>
        <family val="2"/>
      </rPr>
      <t xml:space="preserve"> be applied to 2.5 GT/s designs.
 A channel's characteristics are completely defined by its s-parameters, in particular: insertion loss, return loss, and aggressor-victim coupling. It can been demonstrated that these parameters 
are sufficient to completely quantize all channel-induced phenomena affecting eye margins including I/O-channel impedance mismatch, insertion loss, jitter amplification, impedance 
discontinuities, and crosstalk. Long channels tend to be dominated by insertion loss and crosstalk, while short channels tend to dominated by impedance discontinuities. Since both types of 
channels are possible in PCI Express implementations, it is necessary provide a means of characterizing the channel that comprehends all possible channel characteristics.
All relevant elements of the COM Express environment were included in the simulations: a PCIe Gen 2 source, package breakout, coupling capacitors, Module trace, COM Express connector, 
Carrier Board trace, and Carrier Board target device, for the “Device Down” case.
The “Device Up” case was also simulated, adding in the effects of a Slot Card connector and trace. Cross-talk, jitter and inter-symbol interference effects were included in the simulations, and 
both the common clocked and data clocked PCIe operations were considered. The simulations were carried out assuming that the Module, Carrier, and Slot PCBs care constructed with standard 
FR4 dielectrics. Full details of these simulations</t>
    </r>
    <r>
      <rPr>
        <b/>
        <sz val="10"/>
        <color indexed="17"/>
        <rFont val="Arial"/>
        <family val="2"/>
      </rPr>
      <t xml:space="preserve"> may</t>
    </r>
    <r>
      <rPr>
        <sz val="10"/>
        <color indexed="17"/>
        <rFont val="Arial"/>
        <family val="2"/>
      </rPr>
      <t xml:space="preserve"> be found in the document titled</t>
    </r>
    <r>
      <rPr>
        <b/>
        <sz val="10"/>
        <color indexed="17"/>
        <rFont val="Arial"/>
        <family val="2"/>
      </rPr>
      <t xml:space="preserve"> '</t>
    </r>
    <r>
      <rPr>
        <b/>
        <i/>
        <sz val="10"/>
        <color indexed="17"/>
        <rFont val="Arial"/>
        <family val="2"/>
      </rPr>
      <t>PCIe Gen2 COM Express Hardware Simulation Report</t>
    </r>
    <r>
      <rPr>
        <b/>
        <sz val="10"/>
        <color indexed="17"/>
        <rFont val="Arial"/>
        <family val="2"/>
      </rPr>
      <t>'</t>
    </r>
    <r>
      <rPr>
        <sz val="10"/>
        <color indexed="17"/>
        <rFont val="Arial"/>
        <family val="2"/>
      </rPr>
      <t>, available from the PICMG.
The conclusions drawn from the simulations are that the eye margins are dominated by the trace length in the various sections and the jitter components, and that connector losses and crosstalk 
play minor roles. For Gen 2 operation, the maximum allowed PCIe trace lengths need to be shorter than those that were allowed for Gen 1 operation.</t>
    </r>
    <phoneticPr fontId="3" type="noConversion"/>
  </si>
  <si>
    <t>Environmental Specifications</t>
    <phoneticPr fontId="3" type="noConversion"/>
  </si>
  <si>
    <t>Thermal Specification</t>
    <phoneticPr fontId="3" type="noConversion"/>
  </si>
  <si>
    <r>
      <t xml:space="preserve"> Thermal specification requirements set forth here serve two objectives:
1.To provide a method through which any COM Express</t>
    </r>
    <r>
      <rPr>
        <vertAlign val="superscript"/>
        <sz val="10"/>
        <rFont val="Arial"/>
        <family val="2"/>
      </rPr>
      <t>TM</t>
    </r>
    <r>
      <rPr>
        <sz val="10"/>
        <rFont val="Arial"/>
        <family val="2"/>
      </rPr>
      <t xml:space="preserve"> module’s thermal performance can be specified and verified against a common reference.
2. To provide a method of thermal specification that is independent of the particular components used on the module.
 These objectives are limited to the modules’ heat-spreader interface, and primary heat sources are limited to the module itself and ambient air.</t>
    </r>
    <phoneticPr fontId="3" type="noConversion"/>
  </si>
  <si>
    <r>
      <t xml:space="preserve"> Tcase</t>
    </r>
    <r>
      <rPr>
        <sz val="10"/>
        <rFont val="Arial"/>
        <family val="2"/>
      </rPr>
      <t xml:space="preserve">. This is the temperature of the outside surface of the module heat-spreader plate. 
 </t>
    </r>
    <r>
      <rPr>
        <b/>
        <sz val="10"/>
        <rFont val="Arial"/>
        <family val="2"/>
      </rPr>
      <t>Tcase_max</t>
    </r>
    <r>
      <rPr>
        <sz val="10"/>
        <rFont val="Arial"/>
        <family val="2"/>
      </rPr>
      <t>. This is defined as the maximum temperature allowed for the heat-spreader of the module</t>
    </r>
    <r>
      <rPr>
        <sz val="10"/>
        <color indexed="17"/>
        <rFont val="Arial"/>
        <family val="2"/>
      </rPr>
      <t xml:space="preserve"> at point M (defined below)</t>
    </r>
    <r>
      <rPr>
        <sz val="10"/>
        <rFont val="Arial"/>
        <family val="2"/>
      </rPr>
      <t xml:space="preserve">. </t>
    </r>
    <r>
      <rPr>
        <sz val="10"/>
        <color indexed="55"/>
        <rFont val="Arial"/>
        <family val="2"/>
      </rPr>
      <t xml:space="preserve">This maximum temperature is directly tied to maximum allowed junction temperatures of the chips that are in contact with the heat-spreader </t>
    </r>
    <r>
      <rPr>
        <sz val="10"/>
        <rFont val="Arial"/>
        <family val="2"/>
      </rPr>
      <t xml:space="preserve">
 </t>
    </r>
    <r>
      <rPr>
        <b/>
        <sz val="10"/>
        <rFont val="Arial"/>
        <family val="2"/>
      </rPr>
      <t>Tcase_min</t>
    </r>
    <r>
      <rPr>
        <sz val="10"/>
        <rFont val="Arial"/>
        <family val="2"/>
      </rPr>
      <t xml:space="preserve">. This is defined as the minimum temperature allowed for the heat-spreader of the module. This temperature is directly tied to minimum allowed junction temperatures of the chips that are in contact with the heat-spreader. 
 </t>
    </r>
    <r>
      <rPr>
        <b/>
        <sz val="10"/>
        <rFont val="Arial"/>
        <family val="2"/>
      </rPr>
      <t>M</t>
    </r>
    <r>
      <rPr>
        <sz val="10"/>
        <rFont val="Arial"/>
        <family val="2"/>
      </rPr>
      <t xml:space="preserve">. This is defined as the point on the heat-spreader where the maximum case temperature must be measured. </t>
    </r>
    <r>
      <rPr>
        <sz val="10"/>
        <color indexed="55"/>
        <rFont val="Arial"/>
        <family val="2"/>
      </rPr>
      <t xml:space="preserve">The module manufacturer </t>
    </r>
    <r>
      <rPr>
        <b/>
        <sz val="10"/>
        <color indexed="55"/>
        <rFont val="Arial"/>
        <family val="2"/>
      </rPr>
      <t>should</t>
    </r>
    <r>
      <rPr>
        <sz val="10"/>
        <color indexed="55"/>
        <rFont val="Arial"/>
        <family val="2"/>
      </rPr>
      <t xml:space="preserve"> indicate the location of this point on the module’s heat-spreader and/or in its product documentation. </t>
    </r>
    <r>
      <rPr>
        <sz val="10"/>
        <rFont val="Arial"/>
        <family val="2"/>
      </rPr>
      <t xml:space="preserve">
 </t>
    </r>
    <r>
      <rPr>
        <b/>
        <sz val="10"/>
        <rFont val="Arial"/>
        <family val="2"/>
      </rPr>
      <t>Tambient_max</t>
    </r>
    <r>
      <rPr>
        <sz val="10"/>
        <rFont val="Arial"/>
        <family val="2"/>
      </rPr>
      <t xml:space="preserve">. This is defined as the maximum temperature of the air directly surrounding the module, allowed for the operation of the module. 
 </t>
    </r>
    <r>
      <rPr>
        <b/>
        <sz val="10"/>
        <rFont val="Arial"/>
        <family val="2"/>
      </rPr>
      <t>Tambient_min</t>
    </r>
    <r>
      <rPr>
        <sz val="10"/>
        <rFont val="Arial"/>
        <family val="2"/>
      </rPr>
      <t xml:space="preserve">. This is defined as the minimum temperature of the air directly surrounding the module, allowed for the operation of the module.
 </t>
    </r>
    <r>
      <rPr>
        <b/>
        <sz val="10"/>
        <rFont val="Arial"/>
        <family val="2"/>
      </rPr>
      <t>TDPmax</t>
    </r>
    <r>
      <rPr>
        <sz val="10"/>
        <rFont val="Arial"/>
        <family val="2"/>
      </rPr>
      <t xml:space="preserve">. This is defined as the maximum power dissipation of the module for design of a thermal solution to guarantee that the module operates within the manufacturer’s specifications. TDP 
stands for thermal design power.
 </t>
    </r>
    <r>
      <rPr>
        <b/>
        <sz val="10"/>
        <rFont val="Arial"/>
        <family val="2"/>
      </rPr>
      <t>Tcpu_junction</t>
    </r>
    <r>
      <rPr>
        <sz val="10"/>
        <rFont val="Arial"/>
        <family val="2"/>
      </rPr>
      <t xml:space="preserve">. The junction temperature of the processor. Tcpu_junction can be measured in many processors by accessing an on-die thermal diode. Refer to the manufacturer datasheet for 
information on how to access the thermal diode. In some instances, software provided by the processor manufacturer or a third party </t>
    </r>
    <r>
      <rPr>
        <b/>
        <sz val="10"/>
        <rFont val="Arial"/>
        <family val="2"/>
      </rPr>
      <t>may</t>
    </r>
    <r>
      <rPr>
        <sz val="10"/>
        <rFont val="Arial"/>
        <family val="2"/>
      </rPr>
      <t xml:space="preserve"> be used in conjunction with hardware on the module / 
carrier assembly to monitor the temperature of the processor. Verification of an internal thermal diode accuracy </t>
    </r>
    <r>
      <rPr>
        <b/>
        <sz val="10"/>
        <rFont val="Arial"/>
        <family val="2"/>
      </rPr>
      <t>should</t>
    </r>
    <r>
      <rPr>
        <sz val="10"/>
        <rFont val="Arial"/>
        <family val="2"/>
      </rPr>
      <t xml:space="preserve"> be done and certified by the OEM. With verified accuracy of the diode, 
validation with software can then be done by end users.
 </t>
    </r>
    <r>
      <rPr>
        <b/>
        <sz val="10"/>
        <rFont val="Arial"/>
        <family val="2"/>
      </rPr>
      <t>Tcpu_junction_max.</t>
    </r>
    <r>
      <rPr>
        <sz val="10"/>
        <rFont val="Arial"/>
        <family val="2"/>
      </rPr>
      <t xml:space="preserve"> The maximum junction temperature for the processor as specified in the silicon manufacturer's datasheet. The module thermal solution (i.e. heat-spreader and heatsink) 
</t>
    </r>
    <r>
      <rPr>
        <b/>
        <sz val="10"/>
        <rFont val="Arial"/>
        <family val="2"/>
      </rPr>
      <t>shall</t>
    </r>
    <r>
      <rPr>
        <sz val="10"/>
        <rFont val="Arial"/>
        <family val="2"/>
      </rPr>
      <t xml:space="preserve"> keep the processor junction temperature at or below the Tcpu_junction_max. Note that some manufacturers do not specify maximum junction temperatures but specify maximum case 
temperatures instead.
 </t>
    </r>
    <r>
      <rPr>
        <b/>
        <sz val="10"/>
        <rFont val="Arial"/>
        <family val="2"/>
      </rPr>
      <t>Tcpu_case.</t>
    </r>
    <r>
      <rPr>
        <sz val="10"/>
        <rFont val="Arial"/>
        <family val="2"/>
      </rPr>
      <t xml:space="preserve"> The CPU package case temperature, as specified in the silicon vendor’s data sheet. Note that Tcpu_case and T_case</t>
    </r>
    <r>
      <rPr>
        <b/>
        <sz val="10"/>
        <rFont val="Arial"/>
        <family val="2"/>
      </rPr>
      <t xml:space="preserve"> may </t>
    </r>
    <r>
      <rPr>
        <sz val="10"/>
        <rFont val="Arial"/>
        <family val="2"/>
      </rPr>
      <t>refer to different locations in the COM Express</t>
    </r>
    <r>
      <rPr>
        <vertAlign val="superscript"/>
        <sz val="10"/>
        <rFont val="Arial"/>
        <family val="2"/>
      </rPr>
      <t>TM</t>
    </r>
    <r>
      <rPr>
        <sz val="10"/>
        <rFont val="Arial"/>
        <family val="2"/>
      </rPr>
      <t xml:space="preserve"> 
module system. 
 </t>
    </r>
    <r>
      <rPr>
        <b/>
        <sz val="10"/>
        <rFont val="Arial"/>
        <family val="2"/>
      </rPr>
      <t>Tcpu_case_max.</t>
    </r>
    <r>
      <rPr>
        <sz val="10"/>
        <rFont val="Arial"/>
        <family val="2"/>
      </rPr>
      <t xml:space="preserve"> The maximum CPU package case temperature for the processor as specified in the silicon manufacturer's datasheet. The module’s thermal solution (i.e. heat-spreader and 
heatsink)</t>
    </r>
    <r>
      <rPr>
        <b/>
        <sz val="10"/>
        <rFont val="Arial"/>
        <family val="2"/>
      </rPr>
      <t xml:space="preserve"> shall</t>
    </r>
    <r>
      <rPr>
        <sz val="10"/>
        <rFont val="Arial"/>
        <family val="2"/>
      </rPr>
      <t xml:space="preserve"> keep the processor case temperature at or below the Tcpu_case_max. Note that some manufacturers do not specify maximum case temperatures but specify maximum junction 
temperatures instead. 
 The ultimate goal of the system thermal solution is to ensure that Tcpu_junction or Tcpu_case, whichever applies to the CPU at hand, remain below the maximum levels specified by the CPU 
vendor. Similar concerns apply to other high dissipation components in the module system.</t>
    </r>
    <phoneticPr fontId="3" type="noConversion"/>
  </si>
  <si>
    <t>Tcase_max Measurement Setup</t>
    <phoneticPr fontId="3" type="noConversion"/>
  </si>
  <si>
    <r>
      <t xml:space="preserve"> Measurements for Tcase_max </t>
    </r>
    <r>
      <rPr>
        <b/>
        <sz val="10"/>
        <rFont val="Arial"/>
        <family val="2"/>
      </rPr>
      <t>should</t>
    </r>
    <r>
      <rPr>
        <sz val="10"/>
        <rFont val="Arial"/>
        <family val="2"/>
      </rPr>
      <t xml:space="preserve"> be performed according to a standardized method and under TDPmax conditions. The following figure depicts the standardized measurement setup for Tcase_max measurements.</t>
    </r>
    <phoneticPr fontId="3" type="noConversion"/>
  </si>
  <si>
    <t>Tcase_Max Measurement Point</t>
    <phoneticPr fontId="3" type="noConversion"/>
  </si>
  <si>
    <r>
      <t xml:space="preserve"> This schematic illustration shows the module heat-spreader, the module, and the Carrier Board. Not shown is the user-specific cooling solution that </t>
    </r>
    <r>
      <rPr>
        <b/>
        <sz val="10"/>
        <rFont val="Arial"/>
        <family val="2"/>
      </rPr>
      <t>shall</t>
    </r>
    <r>
      <rPr>
        <sz val="10"/>
        <rFont val="Arial"/>
        <family val="2"/>
      </rPr>
      <t xml:space="preserve"> attach to the heat-spreader. Modules are not normally operated without a cooling solution attached.
 The measurement point (M) </t>
    </r>
    <r>
      <rPr>
        <b/>
        <sz val="10"/>
        <rFont val="Arial"/>
        <family val="2"/>
      </rPr>
      <t>should</t>
    </r>
    <r>
      <rPr>
        <sz val="10"/>
        <rFont val="Arial"/>
        <family val="2"/>
      </rPr>
      <t xml:space="preserve"> be specified, either through a permanent marker on the module’s heat-spreader, or through a mechanical drawing in the product’s support documentation.</t>
    </r>
    <phoneticPr fontId="3" type="noConversion"/>
  </si>
  <si>
    <t>Module Thermal Specification Requirements</t>
    <phoneticPr fontId="3" type="noConversion"/>
  </si>
  <si>
    <t xml:space="preserve"> A module manufacturer should specify Tcase_max, Tcase_min, Tambient_max, Tambient_min, TDPmax and M (the Tcase_max measurement point). 
 A module manufacturer may specify Tcpu_junction_max and maximum junction temperatures of other critical chips on the module. In this case, the module vendor should provide software to read the junction temperature of the CPU and may do the same for the other critical chips. In that case, the module vendor shall ensure that the software is properly calibrated and that the junction temperature readings are accurate.
 The efficiency of the module thermal characteristics has an impact on the module’s MTBF (Mean Time Between Failure). Higher junction temperatures result in a shorter silicon life. Module vendors should provide MTBF information.</t>
    <phoneticPr fontId="3" type="noConversion"/>
  </si>
  <si>
    <r>
      <t xml:space="preserve"> The module humidity tolerance </t>
    </r>
    <r>
      <rPr>
        <b/>
        <sz val="10"/>
        <color indexed="55"/>
        <rFont val="Arial"/>
        <family val="2"/>
      </rPr>
      <t>shall</t>
    </r>
    <r>
      <rPr>
        <sz val="10"/>
        <color indexed="55"/>
        <rFont val="Arial"/>
        <family val="2"/>
      </rPr>
      <t xml:space="preserve"> be 0 to 95% humidity, non-condensing.</t>
    </r>
    <phoneticPr fontId="3" type="noConversion"/>
  </si>
  <si>
    <r>
      <t xml:space="preserve"> The shock and vibration characteristics of a system built with a COM Express</t>
    </r>
    <r>
      <rPr>
        <vertAlign val="superscript"/>
        <sz val="10"/>
        <rFont val="Arial"/>
        <family val="2"/>
      </rPr>
      <t>TM</t>
    </r>
    <r>
      <rPr>
        <sz val="10"/>
        <rFont val="Arial"/>
        <family val="2"/>
      </rPr>
      <t xml:space="preserve"> module will vary depending on system-implementation details. These details include size, rigidity, and mounting configuration of the Carrier Board and the thermal solution. There is no explicit shock and vibration specification that COM Express</t>
    </r>
    <r>
      <rPr>
        <vertAlign val="superscript"/>
        <sz val="10"/>
        <rFont val="Arial"/>
        <family val="2"/>
      </rPr>
      <t>TM</t>
    </r>
    <r>
      <rPr>
        <sz val="10"/>
        <rFont val="Arial"/>
        <family val="2"/>
      </rPr>
      <t xml:space="preserve"> modules are required to meet. 
 If all available COM Express</t>
    </r>
    <r>
      <rPr>
        <vertAlign val="superscript"/>
        <sz val="10"/>
        <rFont val="Arial"/>
        <family val="2"/>
      </rPr>
      <t>TM</t>
    </r>
    <r>
      <rPr>
        <sz val="10"/>
        <rFont val="Arial"/>
        <family val="2"/>
      </rPr>
      <t xml:space="preserve"> module and heat-spreader attachment points are used, then a COM Express</t>
    </r>
    <r>
      <rPr>
        <vertAlign val="superscript"/>
        <sz val="10"/>
        <rFont val="Arial"/>
        <family val="2"/>
      </rPr>
      <t>TM</t>
    </r>
    <r>
      <rPr>
        <sz val="10"/>
        <rFont val="Arial"/>
        <family val="2"/>
      </rPr>
      <t xml:space="preserve"> based system </t>
    </r>
    <r>
      <rPr>
        <b/>
        <sz val="10"/>
        <rFont val="Arial"/>
        <family val="2"/>
      </rPr>
      <t>should</t>
    </r>
    <r>
      <rPr>
        <sz val="10"/>
        <rFont val="Arial"/>
        <family val="2"/>
      </rPr>
      <t xml:space="preserve"> be capable of excellent shock and vibration performance.</t>
    </r>
    <phoneticPr fontId="3" type="noConversion"/>
  </si>
  <si>
    <r>
      <t xml:space="preserve"> The module connector for Pin-out Types 2 through </t>
    </r>
    <r>
      <rPr>
        <sz val="10"/>
        <color indexed="55"/>
        <rFont val="Arial"/>
        <family val="2"/>
      </rPr>
      <t>5</t>
    </r>
    <r>
      <rPr>
        <sz val="10"/>
        <color indexed="17"/>
        <rFont val="Arial"/>
        <family val="2"/>
      </rPr>
      <t>6</t>
    </r>
    <r>
      <rPr>
        <sz val="10"/>
        <rFont val="Arial"/>
        <family val="2"/>
      </rPr>
      <t xml:space="preserve"> </t>
    </r>
    <r>
      <rPr>
        <b/>
        <i/>
        <sz val="10"/>
        <rFont val="Arial"/>
        <family val="2"/>
      </rPr>
      <t>shall</t>
    </r>
    <r>
      <rPr>
        <sz val="10"/>
        <rFont val="Arial"/>
        <family val="2"/>
      </rPr>
      <t xml:space="preserve"> be a 440-pin receptacle that is composed of 2 pieces of a 220-pin, 0.5 mm pitch receptacle. The pair of connectors </t>
    </r>
    <r>
      <rPr>
        <b/>
        <i/>
        <sz val="10"/>
        <rFont val="Arial"/>
        <family val="2"/>
      </rPr>
      <t>may</t>
    </r>
    <r>
      <rPr>
        <sz val="10"/>
        <rFont val="Arial"/>
        <family val="2"/>
      </rPr>
      <t xml:space="preserve"> be held together by a plastic carrier during assembly to allow handling by automated assembly equipment. Module Pin-out Type 1 </t>
    </r>
    <r>
      <rPr>
        <sz val="10"/>
        <color indexed="17"/>
        <rFont val="Arial"/>
        <family val="2"/>
      </rPr>
      <t>or 10</t>
    </r>
    <r>
      <rPr>
        <sz val="10"/>
        <rFont val="Arial"/>
        <family val="2"/>
      </rPr>
      <t xml:space="preserve"> </t>
    </r>
    <r>
      <rPr>
        <b/>
        <sz val="10"/>
        <rFont val="Arial"/>
        <family val="2"/>
      </rPr>
      <t>shall</t>
    </r>
    <r>
      <rPr>
        <sz val="10"/>
        <rFont val="Arial"/>
        <family val="2"/>
      </rPr>
      <t xml:space="preserve"> use a single 220-pin, 0.5 mm pitch receptacle. The connectors </t>
    </r>
    <r>
      <rPr>
        <b/>
        <sz val="10"/>
        <rFont val="Arial"/>
        <family val="2"/>
      </rPr>
      <t>shall</t>
    </r>
    <r>
      <rPr>
        <sz val="10"/>
        <rFont val="Arial"/>
        <family val="2"/>
      </rPr>
      <t xml:space="preserve"> be qualified for LVDS operation up to 6.25GHz, to support PCI Express Generation 2 signaling speeds. 
 Sources for the individual 220-pin receptacle are 
</t>
    </r>
    <r>
      <rPr>
        <sz val="10"/>
        <color indexed="55"/>
        <rFont val="Arial"/>
        <family val="2"/>
      </rPr>
      <t xml:space="preserve"> AMP / Tyco          3-1318490-6   0.5 mm pitch Free Height 220 pin 4H Receptacle, or equivalent 
 AMP / Tyco          8-1318490-6   0.5 mm pitch Free Height 220 pin 4H Receptacle, or equivalent (same as previous part, but with anti-wicking solution applied) 
</t>
    </r>
    <r>
      <rPr>
        <sz val="10"/>
        <color indexed="17"/>
        <rFont val="Arial"/>
        <family val="2"/>
      </rPr>
      <t xml:space="preserve"> Tyco Electronics   3-6318490-6 
 Foxconn               QT012206-1031-2H
 or equivalent          0.5 mm pitch Free Height 220 pin 4H Receptacle</t>
    </r>
    <r>
      <rPr>
        <sz val="10"/>
        <rFont val="Arial"/>
        <family val="2"/>
      </rPr>
      <t xml:space="preserve">
 </t>
    </r>
    <r>
      <rPr>
        <sz val="10"/>
        <rFont val="Arial"/>
        <family val="2"/>
      </rPr>
      <t>S</t>
    </r>
    <r>
      <rPr>
        <sz val="10"/>
        <rFont val="Arial"/>
        <family val="2"/>
      </rPr>
      <t xml:space="preserve">ource for the combined 440-pin receptacle (composed of 2 pieces of the 220 pin receptacle held by a carrier) </t>
    </r>
    <r>
      <rPr>
        <sz val="10"/>
        <rFont val="Arial"/>
        <family val="2"/>
      </rPr>
      <t>are</t>
    </r>
    <r>
      <rPr>
        <sz val="10"/>
        <rFont val="Arial"/>
        <family val="2"/>
      </rPr>
      <t xml:space="preserve">: 
</t>
    </r>
    <r>
      <rPr>
        <sz val="10"/>
        <color indexed="55"/>
        <rFont val="Arial"/>
        <family val="2"/>
      </rPr>
      <t xml:space="preserve"> AMP / Tyco          3-1827231-6   0.5mm pitch Free Height 440 pin 4H Receptacle or equivalent. 
 </t>
    </r>
    <r>
      <rPr>
        <sz val="10"/>
        <color indexed="17"/>
        <rFont val="Arial"/>
        <family val="2"/>
      </rPr>
      <t>Tyco Electronics   3-1827231-6 
 Foxconn               QT012206-1041-3H
 or equivalent          0.5 mm pitch Free Height 440 pin 4H Receptacle</t>
    </r>
    <r>
      <rPr>
        <sz val="10"/>
        <rFont val="Arial"/>
        <family val="2"/>
      </rPr>
      <t xml:space="preserve">
 </t>
    </r>
    <r>
      <rPr>
        <sz val="10"/>
        <color indexed="55"/>
        <rFont val="Arial"/>
        <family val="2"/>
      </rPr>
      <t xml:space="preserve">Note: the part number above shown with a leading ‘8’ has an anti-wicking solution applied that </t>
    </r>
    <r>
      <rPr>
        <b/>
        <sz val="10"/>
        <color indexed="55"/>
        <rFont val="Arial"/>
        <family val="2"/>
      </rPr>
      <t>may</t>
    </r>
    <r>
      <rPr>
        <sz val="10"/>
        <color indexed="55"/>
        <rFont val="Arial"/>
        <family val="2"/>
      </rPr>
      <t xml:space="preserve"> help in processing with an aggressive flux. The other versions of the parts </t>
    </r>
    <r>
      <rPr>
        <b/>
        <i/>
        <sz val="10"/>
        <color indexed="55"/>
        <rFont val="Arial"/>
        <family val="2"/>
      </rPr>
      <t>may</t>
    </r>
    <r>
      <rPr>
        <sz val="10"/>
        <color indexed="55"/>
        <rFont val="Arial"/>
        <family val="2"/>
      </rPr>
      <t xml:space="preserve"> also be made 
available with this solution by the vendor. </t>
    </r>
    <r>
      <rPr>
        <sz val="10"/>
        <rFont val="Arial"/>
        <family val="2"/>
      </rPr>
      <t xml:space="preserve">
 The module connector is a receptacle by virtue of the vendor’s technical definition of a receptacle, and to some users it looks like a plug.</t>
    </r>
    <phoneticPr fontId="3" type="noConversion"/>
  </si>
  <si>
    <r>
      <t xml:space="preserve"> </t>
    </r>
    <r>
      <rPr>
        <sz val="10"/>
        <rFont val="Arial"/>
        <family val="2"/>
      </rPr>
      <t xml:space="preserve">The Carrier Board connector for module Pin-out Types 2 through </t>
    </r>
    <r>
      <rPr>
        <sz val="10"/>
        <color indexed="55"/>
        <rFont val="Arial"/>
        <family val="2"/>
      </rPr>
      <t>5</t>
    </r>
    <r>
      <rPr>
        <sz val="10"/>
        <color indexed="17"/>
        <rFont val="Arial"/>
        <family val="2"/>
      </rPr>
      <t>6</t>
    </r>
    <r>
      <rPr>
        <sz val="10"/>
        <rFont val="Arial"/>
        <family val="2"/>
      </rPr>
      <t xml:space="preserve"> </t>
    </r>
    <r>
      <rPr>
        <b/>
        <sz val="10"/>
        <rFont val="Arial"/>
        <family val="2"/>
      </rPr>
      <t>shall</t>
    </r>
    <r>
      <rPr>
        <sz val="10"/>
        <rFont val="Arial"/>
        <family val="2"/>
      </rPr>
      <t xml:space="preserve"> be a 440-pin plug that is composed of 2 pieces of a 220-pin, 0.5 mm pitch plug. The pair of connectors </t>
    </r>
    <r>
      <rPr>
        <b/>
        <i/>
        <sz val="10"/>
        <rFont val="Arial"/>
        <family val="2"/>
      </rPr>
      <t>may</t>
    </r>
    <r>
      <rPr>
        <sz val="10"/>
        <rFont val="Arial"/>
        <family val="2"/>
      </rPr>
      <t xml:space="preserve"> be held together by a plastic carrier during assembly to allow handling by automated assembly equipment. Carrier Boards intended only for use with Pin-out Type 1 </t>
    </r>
    <r>
      <rPr>
        <sz val="10"/>
        <color indexed="17"/>
        <rFont val="Arial"/>
        <family val="2"/>
      </rPr>
      <t>or 10</t>
    </r>
    <r>
      <rPr>
        <sz val="10"/>
        <rFont val="Arial"/>
        <family val="2"/>
      </rPr>
      <t xml:space="preserve"> </t>
    </r>
    <r>
      <rPr>
        <sz val="10"/>
        <rFont val="Arial"/>
        <family val="2"/>
      </rPr>
      <t xml:space="preserve">modules </t>
    </r>
    <r>
      <rPr>
        <b/>
        <i/>
        <sz val="10"/>
        <rFont val="Arial"/>
        <family val="2"/>
      </rPr>
      <t>may</t>
    </r>
    <r>
      <rPr>
        <sz val="10"/>
        <rFont val="Arial"/>
        <family val="2"/>
      </rPr>
      <t xml:space="preserve"> use a single 220-pin, 0.5 mm pitch plug. The connectors </t>
    </r>
    <r>
      <rPr>
        <b/>
        <i/>
        <sz val="10"/>
        <rFont val="Arial"/>
        <family val="2"/>
      </rPr>
      <t>shall</t>
    </r>
    <r>
      <rPr>
        <sz val="10"/>
        <rFont val="Arial"/>
        <family val="2"/>
      </rPr>
      <t xml:space="preserve"> be qualified for LVDS operation up to 6.25GHz, to support PCI Express Generation 2 signaling speeds. The Carrier Board plugs are available in a variety of heights. The Carrier Board </t>
    </r>
    <r>
      <rPr>
        <b/>
        <i/>
        <sz val="10"/>
        <rFont val="Arial"/>
        <family val="2"/>
      </rPr>
      <t>shall</t>
    </r>
    <r>
      <rPr>
        <sz val="10"/>
        <rFont val="Arial"/>
        <family val="2"/>
      </rPr>
      <t xml:space="preserve"> use either the 5mm or 8mm heights. 
</t>
    </r>
    <r>
      <rPr>
        <b/>
        <sz val="10"/>
        <rFont val="Arial"/>
        <family val="2"/>
      </rPr>
      <t xml:space="preserve"> Source for the individual 5 mm stack height 220 pin plug are:</t>
    </r>
    <r>
      <rPr>
        <sz val="10"/>
        <rFont val="Arial"/>
        <family val="2"/>
      </rPr>
      <t xml:space="preserve"> 
</t>
    </r>
    <r>
      <rPr>
        <sz val="10"/>
        <color indexed="55"/>
        <rFont val="Arial"/>
        <family val="2"/>
      </rPr>
      <t xml:space="preserve"> AMP / Tyco 3-1827253-6 0.5 mm pitch Free Height 220 pin 5H Plug or equivalent 
</t>
    </r>
    <r>
      <rPr>
        <sz val="10"/>
        <color indexed="17"/>
        <rFont val="Arial"/>
        <family val="2"/>
      </rPr>
      <t xml:space="preserve"> Tyco Electronics 3-1827253-6 
 Foxconn            QT002206-2131-3H
 or equivalent       0.5 mm pitch Free Height 220 pin 5H Plug </t>
    </r>
    <r>
      <rPr>
        <sz val="10"/>
        <rFont val="Arial"/>
        <family val="2"/>
      </rPr>
      <t xml:space="preserve">
</t>
    </r>
    <r>
      <rPr>
        <sz val="10"/>
        <rFont val="Arial"/>
        <family val="2"/>
      </rPr>
      <t xml:space="preserve"> S</t>
    </r>
    <r>
      <rPr>
        <sz val="10"/>
        <rFont val="Arial"/>
        <family val="2"/>
      </rPr>
      <t xml:space="preserve">ource for the combined 5mm stack height 440-pin plug (composed of 2 pieces of the 220 pin plug held by a carrier) is: 
</t>
    </r>
    <r>
      <rPr>
        <sz val="10"/>
        <color indexed="55"/>
        <rFont val="Arial"/>
        <family val="2"/>
      </rPr>
      <t xml:space="preserve"> AMP / Tyco 3-1827233-6 
0.5 mm pitch Free Height 440 pin 5H Plug or equivalent. 
</t>
    </r>
    <r>
      <rPr>
        <sz val="10"/>
        <color indexed="17"/>
        <rFont val="Arial"/>
        <family val="2"/>
      </rPr>
      <t xml:space="preserve"> Tyco Electronics 3-1827233-6 
 Foxconn            QT002206-2141-3H
 or equivalent       0.5 mm pitch Free Height 440 pin 5H Plug .</t>
    </r>
    <r>
      <rPr>
        <sz val="10"/>
        <rFont val="Arial"/>
        <family val="2"/>
      </rPr>
      <t xml:space="preserve">
</t>
    </r>
    <r>
      <rPr>
        <b/>
        <sz val="10"/>
        <rFont val="Arial"/>
        <family val="2"/>
      </rPr>
      <t xml:space="preserve"> Source for the individual 8 mm stack height 220 pin plug are:</t>
    </r>
    <r>
      <rPr>
        <sz val="10"/>
        <rFont val="Arial"/>
        <family val="2"/>
      </rPr>
      <t xml:space="preserve"> 
</t>
    </r>
    <r>
      <rPr>
        <sz val="10"/>
        <rFont val="Arial"/>
        <family val="2"/>
      </rPr>
      <t xml:space="preserve"> </t>
    </r>
    <r>
      <rPr>
        <sz val="10"/>
        <color indexed="55"/>
        <rFont val="Arial"/>
        <family val="2"/>
      </rPr>
      <t xml:space="preserve">AMP / Tyco 3-1318491-6 0.5 mm pitch Free Height 220 pin 8H Plug or equivalent 
 AMP / Tyco 8-1318491-6 0.5 mm pitch Free Height 220 pin 8H Plug or equivalent (same as previous part, but with anti-wicking solution applied) 
 </t>
    </r>
    <r>
      <rPr>
        <sz val="10"/>
        <color indexed="17"/>
        <rFont val="Arial"/>
        <family val="2"/>
      </rPr>
      <t xml:space="preserve">Tyco Electronics 3-6318491-6 
 Foxconn            QT002206-4131-3H
 or equivalent       0.5 mm pitch Free Height 220 pin 8H Plug </t>
    </r>
    <r>
      <rPr>
        <sz val="10"/>
        <rFont val="Arial"/>
        <family val="2"/>
      </rPr>
      <t xml:space="preserve">
</t>
    </r>
    <r>
      <rPr>
        <sz val="10"/>
        <rFont val="Arial"/>
        <family val="2"/>
      </rPr>
      <t xml:space="preserve"> S</t>
    </r>
    <r>
      <rPr>
        <sz val="10"/>
        <rFont val="Arial"/>
        <family val="2"/>
      </rPr>
      <t xml:space="preserve">ource for the combined 8 mm stack height 440 pin plug (composed of 2 pieces of the 220 pin plug held by a carrier) is: 
</t>
    </r>
    <r>
      <rPr>
        <sz val="10"/>
        <color indexed="55"/>
        <rFont val="Arial"/>
        <family val="2"/>
      </rPr>
      <t xml:space="preserve"> AMP / Tyco 3-5353652-6 0.5 mm Free Height 440 pin 8H Plug or equivalent. 
 </t>
    </r>
    <r>
      <rPr>
        <sz val="10"/>
        <color indexed="17"/>
        <rFont val="Arial"/>
        <family val="2"/>
      </rPr>
      <t>Tyco Electronics 3-5353652-6 
 Foxconn            QT002206-4141-3H
 or equivalent       0.5 mm Free Height 440 pin 8H Plug .</t>
    </r>
    <r>
      <rPr>
        <sz val="10"/>
        <rFont val="Arial"/>
        <family val="2"/>
      </rPr>
      <t xml:space="preserve">
</t>
    </r>
    <r>
      <rPr>
        <sz val="10"/>
        <color indexed="55"/>
        <rFont val="Arial"/>
        <family val="2"/>
      </rPr>
      <t xml:space="preserve"> Note: the part number above shown with a leading ‘8’ has an anti-wicking solution applied that </t>
    </r>
    <r>
      <rPr>
        <b/>
        <i/>
        <sz val="10"/>
        <color indexed="55"/>
        <rFont val="Arial"/>
        <family val="2"/>
      </rPr>
      <t>may</t>
    </r>
    <r>
      <rPr>
        <sz val="10"/>
        <color indexed="55"/>
        <rFont val="Arial"/>
        <family val="2"/>
      </rPr>
      <t xml:space="preserve"> help in processing with an aggressive flux. The other versions of the parts </t>
    </r>
    <r>
      <rPr>
        <b/>
        <sz val="10"/>
        <color indexed="55"/>
        <rFont val="Arial"/>
        <family val="2"/>
      </rPr>
      <t>may</t>
    </r>
    <r>
      <rPr>
        <sz val="10"/>
        <color indexed="55"/>
        <rFont val="Arial"/>
        <family val="2"/>
      </rPr>
      <t xml:space="preserve"> 
also be made available with this solution by the vendor. </t>
    </r>
    <r>
      <rPr>
        <sz val="10"/>
        <rFont val="Arial"/>
        <family val="2"/>
      </rPr>
      <t xml:space="preserve">
</t>
    </r>
    <r>
      <rPr>
        <sz val="10"/>
        <rFont val="Arial"/>
        <family val="2"/>
      </rPr>
      <t xml:space="preserve"> </t>
    </r>
    <r>
      <rPr>
        <sz val="10"/>
        <rFont val="Arial"/>
        <family val="2"/>
      </rPr>
      <t>The Carrier Board connector is a plug by virtue of the vendor’s technical definition of a plug, and to some users it looks like a receptacle.</t>
    </r>
    <phoneticPr fontId="3" type="noConversion"/>
  </si>
  <si>
    <t>GPIO</t>
    <phoneticPr fontId="3" type="noConversion"/>
  </si>
  <si>
    <t xml:space="preserve"> PCIE_TX1+</t>
  </si>
  <si>
    <t xml:space="preserve"> PCIE_TX1-</t>
  </si>
  <si>
    <t xml:space="preserve"> GPI2</t>
    <phoneticPr fontId="3" type="noConversion"/>
  </si>
  <si>
    <t xml:space="preserve"> GPI2</t>
  </si>
  <si>
    <t xml:space="preserve"> PCIE_TX0+</t>
  </si>
  <si>
    <t xml:space="preserve"> PCIE_TX0-</t>
  </si>
  <si>
    <t xml:space="preserve"> LVDS_A0+</t>
    <phoneticPr fontId="3" type="noConversion"/>
  </si>
  <si>
    <t>LVDS</t>
    <phoneticPr fontId="3" type="noConversion"/>
  </si>
  <si>
    <t xml:space="preserve"> eDP_TX2+  </t>
  </si>
  <si>
    <t xml:space="preserve"> LVDS_A0+</t>
  </si>
  <si>
    <t xml:space="preserve"> LVDS_A0-</t>
    <phoneticPr fontId="3" type="noConversion"/>
  </si>
  <si>
    <t xml:space="preserve"> eDP_TX2- </t>
  </si>
  <si>
    <t xml:space="preserve"> LVDS_A0-</t>
  </si>
  <si>
    <t xml:space="preserve"> LVDS_A1+</t>
    <phoneticPr fontId="3" type="noConversion"/>
  </si>
  <si>
    <t xml:space="preserve"> eDP_TX1+  </t>
  </si>
  <si>
    <t xml:space="preserve"> LVDS_A1-</t>
    <phoneticPr fontId="3" type="noConversion"/>
  </si>
  <si>
    <t xml:space="preserve"> eDP_TX1- </t>
  </si>
  <si>
    <t xml:space="preserve"> LVDS_A2+</t>
    <phoneticPr fontId="3" type="noConversion"/>
  </si>
  <si>
    <t xml:space="preserve"> eDP_TX0+  </t>
  </si>
  <si>
    <t xml:space="preserve"> LVDS_A2-</t>
    <phoneticPr fontId="3" type="noConversion"/>
  </si>
  <si>
    <t xml:space="preserve"> eDP_TX0- </t>
  </si>
  <si>
    <t xml:space="preserve"> LVDS_VDD_EN</t>
    <phoneticPr fontId="3" type="noConversion"/>
  </si>
  <si>
    <t xml:space="preserve"> eDP_VDD_EN  </t>
  </si>
  <si>
    <t xml:space="preserve"> LVDS_A3+</t>
    <phoneticPr fontId="3" type="noConversion"/>
  </si>
  <si>
    <t xml:space="preserve"> LVDS_A3+</t>
  </si>
  <si>
    <t xml:space="preserve"> LVDS_A3-</t>
    <phoneticPr fontId="3" type="noConversion"/>
  </si>
  <si>
    <t xml:space="preserve"> LVDS_A3-</t>
  </si>
  <si>
    <t xml:space="preserve"> LVDS_A_CK+</t>
    <phoneticPr fontId="3" type="noConversion"/>
  </si>
  <si>
    <t xml:space="preserve"> eDP_TX3+  </t>
  </si>
  <si>
    <t xml:space="preserve"> LVDS_A_CK+</t>
  </si>
  <si>
    <t xml:space="preserve"> eDP_TX3- </t>
  </si>
  <si>
    <t xml:space="preserve"> eDP_AUX+  </t>
  </si>
  <si>
    <t xml:space="preserve"> LVDS_I2C_DAT</t>
    <phoneticPr fontId="3" type="noConversion"/>
  </si>
  <si>
    <t xml:space="preserve"> eDP_AUX- </t>
  </si>
  <si>
    <t xml:space="preserve"> LVDS_I2C_DAT</t>
  </si>
  <si>
    <t xml:space="preserve"> PCIE_CLK_REF+ </t>
    <phoneticPr fontId="3" type="noConversion"/>
  </si>
  <si>
    <t xml:space="preserve"> PCIE_CLK_REF+ </t>
  </si>
  <si>
    <t xml:space="preserve"> PCIE_CLK_REF-  </t>
    <phoneticPr fontId="3" type="noConversion"/>
  </si>
  <si>
    <t xml:space="preserve"> PCIE_CLK_REF-  </t>
  </si>
  <si>
    <t>SPI</t>
    <phoneticPr fontId="3" type="noConversion"/>
  </si>
  <si>
    <t xml:space="preserve"> SPI_POWER</t>
  </si>
  <si>
    <t xml:space="preserve"> SPI_MISO</t>
    <phoneticPr fontId="3" type="noConversion"/>
  </si>
  <si>
    <t xml:space="preserve"> SPI_MISO</t>
  </si>
  <si>
    <t xml:space="preserve"> SDIO_CLK  </t>
    <phoneticPr fontId="3" type="noConversion"/>
  </si>
  <si>
    <t xml:space="preserve"> SPI_CLK</t>
    <phoneticPr fontId="3" type="noConversion"/>
  </si>
  <si>
    <t xml:space="preserve"> SPI_CLK</t>
  </si>
  <si>
    <t xml:space="preserve"> SPI_MOSI</t>
    <phoneticPr fontId="3" type="noConversion"/>
  </si>
  <si>
    <t xml:space="preserve"> SPI_MOSI</t>
  </si>
  <si>
    <t xml:space="preserve"> TPM_PP</t>
    <phoneticPr fontId="3" type="noConversion"/>
  </si>
  <si>
    <t xml:space="preserve"> TYPE10# </t>
    <phoneticPr fontId="3" type="noConversion"/>
  </si>
  <si>
    <t xml:space="preserve"> SER0_TX</t>
    <phoneticPr fontId="3" type="noConversion"/>
  </si>
  <si>
    <t>GPSI</t>
    <phoneticPr fontId="3" type="noConversion"/>
  </si>
  <si>
    <t xml:space="preserve"> SER0_TX</t>
  </si>
  <si>
    <t xml:space="preserve"> SER0_RX </t>
    <phoneticPr fontId="3" type="noConversion"/>
  </si>
  <si>
    <t xml:space="preserve"> SER0_RX </t>
  </si>
  <si>
    <t xml:space="preserve"> CAN_TX </t>
    <phoneticPr fontId="3" type="noConversion"/>
  </si>
  <si>
    <t xml:space="preserve"> SER1_TX </t>
  </si>
  <si>
    <t xml:space="preserve"> CAN_RX</t>
    <phoneticPr fontId="3" type="noConversion"/>
  </si>
  <si>
    <t xml:space="preserve"> SER1_RX</t>
  </si>
  <si>
    <t xml:space="preserve"> LID#</t>
    <phoneticPr fontId="3" type="noConversion"/>
  </si>
  <si>
    <t xml:space="preserve"> LID#</t>
  </si>
  <si>
    <t xml:space="preserve"> Row B  </t>
    <phoneticPr fontId="3" type="noConversion"/>
  </si>
  <si>
    <t xml:space="preserve"> B7  </t>
    <phoneticPr fontId="3" type="noConversion"/>
  </si>
  <si>
    <t>SATA1</t>
    <phoneticPr fontId="3" type="noConversion"/>
  </si>
  <si>
    <t>SATA3</t>
    <phoneticPr fontId="3" type="noConversion"/>
  </si>
  <si>
    <t>USB7</t>
    <phoneticPr fontId="3" type="noConversion"/>
  </si>
  <si>
    <t>USB_4_5</t>
    <phoneticPr fontId="3" type="noConversion"/>
  </si>
  <si>
    <t>USB5</t>
    <phoneticPr fontId="3" type="noConversion"/>
  </si>
  <si>
    <t>USB3</t>
    <phoneticPr fontId="3" type="noConversion"/>
  </si>
  <si>
    <t>USB_0_1</t>
    <phoneticPr fontId="3" type="noConversion"/>
  </si>
  <si>
    <t>USB1</t>
    <phoneticPr fontId="3" type="noConversion"/>
  </si>
  <si>
    <t xml:space="preserve"> SDIO_CMD  </t>
    <phoneticPr fontId="3" type="noConversion"/>
  </si>
  <si>
    <t xml:space="preserve"> SDIO_CD#  </t>
    <phoneticPr fontId="3" type="noConversion"/>
  </si>
  <si>
    <t xml:space="preserve"> PCIE_RX1+</t>
  </si>
  <si>
    <t xml:space="preserve"> PCIE_RX1-</t>
  </si>
  <si>
    <t xml:space="preserve"> WAKE0#</t>
    <phoneticPr fontId="3" type="noConversion"/>
  </si>
  <si>
    <t xml:space="preserve"> WAKE0#</t>
  </si>
  <si>
    <t xml:space="preserve"> WAKE1#</t>
    <phoneticPr fontId="3" type="noConversion"/>
  </si>
  <si>
    <t xml:space="preserve"> WAKE1#</t>
  </si>
  <si>
    <t xml:space="preserve"> PCIE_RX0+</t>
  </si>
  <si>
    <t xml:space="preserve"> PCIE_RX0-</t>
  </si>
  <si>
    <t xml:space="preserve"> LVDS_B0+</t>
    <phoneticPr fontId="3" type="noConversion"/>
  </si>
  <si>
    <t>DDI0/LVDS</t>
    <phoneticPr fontId="3" type="noConversion"/>
  </si>
  <si>
    <t xml:space="preserve"> LVDS_B0-</t>
    <phoneticPr fontId="3" type="noConversion"/>
  </si>
  <si>
    <t xml:space="preserve"> LVDS_B1+</t>
    <phoneticPr fontId="3" type="noConversion"/>
  </si>
  <si>
    <t xml:space="preserve"> LVDS_B1-</t>
    <phoneticPr fontId="3" type="noConversion"/>
  </si>
  <si>
    <t xml:space="preserve"> LVDS_B2+</t>
    <phoneticPr fontId="3" type="noConversion"/>
  </si>
  <si>
    <t xml:space="preserve"> LVDS_B2-</t>
    <phoneticPr fontId="3" type="noConversion"/>
  </si>
  <si>
    <t xml:space="preserve"> LVDS_B3+</t>
    <phoneticPr fontId="3" type="noConversion"/>
  </si>
  <si>
    <t xml:space="preserve"> LVDS_B3-</t>
    <phoneticPr fontId="3" type="noConversion"/>
  </si>
  <si>
    <t xml:space="preserve"> LVDS_BKLT_EN</t>
    <phoneticPr fontId="3" type="noConversion"/>
  </si>
  <si>
    <t xml:space="preserve"> eDP_BKLT_EN  </t>
  </si>
  <si>
    <t xml:space="preserve"> LVDS_B_CK+</t>
    <phoneticPr fontId="3" type="noConversion"/>
  </si>
  <si>
    <t xml:space="preserve"> eDP_BKLT_CTRL  </t>
  </si>
  <si>
    <t xml:space="preserve"> BIOS_DIS1# </t>
    <phoneticPr fontId="3" type="noConversion"/>
  </si>
  <si>
    <t xml:space="preserve"> BIOS_DIS1# </t>
  </si>
  <si>
    <t>DDI0/VGA</t>
    <phoneticPr fontId="3" type="noConversion"/>
  </si>
  <si>
    <t xml:space="preserve"> SPI_CS# </t>
    <phoneticPr fontId="3" type="noConversion"/>
  </si>
  <si>
    <t xml:space="preserve"> SPI_CS# </t>
  </si>
  <si>
    <t>DDI0</t>
    <phoneticPr fontId="3" type="noConversion"/>
  </si>
  <si>
    <t xml:space="preserve"> RSVD  </t>
    <phoneticPr fontId="3" type="noConversion"/>
  </si>
  <si>
    <t xml:space="preserve"> FAN_PWMOUT</t>
    <phoneticPr fontId="3" type="noConversion"/>
  </si>
  <si>
    <t xml:space="preserve"> FAN_PWMOUT</t>
  </si>
  <si>
    <t xml:space="preserve"> FAN_TACHIN</t>
    <phoneticPr fontId="3" type="noConversion"/>
  </si>
  <si>
    <t xml:space="preserve"> FAN_TACHIN</t>
  </si>
  <si>
    <t xml:space="preserve"> SLEEP# </t>
    <phoneticPr fontId="3" type="noConversion"/>
  </si>
  <si>
    <t xml:space="preserve"> SLEEP# </t>
  </si>
  <si>
    <t>SDVO/DVO</t>
    <phoneticPr fontId="3" type="noConversion"/>
  </si>
  <si>
    <t>IDE</t>
    <phoneticPr fontId="3" type="noConversion"/>
  </si>
  <si>
    <t>PCI</t>
    <phoneticPr fontId="3" type="noConversion"/>
  </si>
  <si>
    <t xml:space="preserve"> TYPE0#  </t>
    <phoneticPr fontId="3" type="noConversion"/>
  </si>
  <si>
    <t xml:space="preserve"> TYPE1#  </t>
    <phoneticPr fontId="3" type="noConversion"/>
  </si>
  <si>
    <t>SDVO/TMDS</t>
    <phoneticPr fontId="3" type="noConversion"/>
  </si>
  <si>
    <t>PCIE/DVO</t>
    <phoneticPr fontId="3" type="noConversion"/>
  </si>
  <si>
    <t xml:space="preserve"> Row D  </t>
    <phoneticPr fontId="3" type="noConversion"/>
  </si>
  <si>
    <t xml:space="preserve"> DDI1_CTRLCLK_AUX+ </t>
  </si>
  <si>
    <t xml:space="preserve"> HMDI1_CTRLDATA  </t>
    <phoneticPr fontId="3" type="noConversion"/>
  </si>
  <si>
    <t xml:space="preserve"> DDI1_CTRLDATA_AUX-</t>
  </si>
  <si>
    <t xml:space="preserve"> PCIE_TX7+  </t>
    <phoneticPr fontId="3" type="noConversion"/>
  </si>
  <si>
    <t xml:space="preserve"> DDI1_DDC_AUX_SEL</t>
  </si>
  <si>
    <t xml:space="preserve"> SDVOB_RED+ </t>
    <phoneticPr fontId="3" type="noConversion"/>
  </si>
  <si>
    <t>PCIE/SDVOB/TMDS</t>
    <phoneticPr fontId="3" type="noConversion"/>
  </si>
  <si>
    <t xml:space="preserve"> PEG_TX0- </t>
    <phoneticPr fontId="3" type="noConversion"/>
  </si>
  <si>
    <t xml:space="preserve"> SDVOB_RED-</t>
    <phoneticPr fontId="3" type="noConversion"/>
  </si>
  <si>
    <t xml:space="preserve"> PEG_TX1+</t>
    <phoneticPr fontId="3" type="noConversion"/>
  </si>
  <si>
    <t xml:space="preserve"> PEG_TX1- </t>
    <phoneticPr fontId="3" type="noConversion"/>
  </si>
  <si>
    <t xml:space="preserve"> SDVOB_GRN- </t>
    <phoneticPr fontId="3" type="noConversion"/>
  </si>
  <si>
    <t xml:space="preserve"> PEG_TX2+</t>
    <phoneticPr fontId="3" type="noConversion"/>
  </si>
  <si>
    <t xml:space="preserve"> PEG_TX2-</t>
    <phoneticPr fontId="3" type="noConversion"/>
  </si>
  <si>
    <t xml:space="preserve"> PEG_TX3+</t>
    <phoneticPr fontId="3" type="noConversion"/>
  </si>
  <si>
    <t xml:space="preserve"> PEG_TX3-</t>
    <phoneticPr fontId="3" type="noConversion"/>
  </si>
  <si>
    <t>PCIE/SDVOC/TMDS</t>
    <phoneticPr fontId="3" type="noConversion"/>
  </si>
  <si>
    <t xml:space="preserve"> SDVOC_RED- </t>
    <phoneticPr fontId="3" type="noConversion"/>
  </si>
  <si>
    <t xml:space="preserve"> SDVOC_GRN- </t>
    <phoneticPr fontId="3" type="noConversion"/>
  </si>
  <si>
    <t xml:space="preserve"> SDVOC_BLU-</t>
    <phoneticPr fontId="3" type="noConversion"/>
  </si>
  <si>
    <t xml:space="preserve"> SDVO_CLK </t>
    <phoneticPr fontId="3" type="noConversion"/>
  </si>
  <si>
    <t xml:space="preserve"> DVO_SDA</t>
    <phoneticPr fontId="3" type="noConversion"/>
  </si>
  <si>
    <t xml:space="preserve"> DVO_SDL</t>
    <phoneticPr fontId="3" type="noConversion"/>
  </si>
  <si>
    <t xml:space="preserve"> PEG_TX9+ </t>
    <phoneticPr fontId="3" type="noConversion"/>
  </si>
  <si>
    <t xml:space="preserve"> DVO_HPD</t>
    <phoneticPr fontId="3" type="noConversion"/>
  </si>
  <si>
    <t>PCIE/DVO/TMDS</t>
    <phoneticPr fontId="3" type="noConversion"/>
  </si>
  <si>
    <t xml:space="preserve"> PEG_TX11+</t>
    <phoneticPr fontId="3" type="noConversion"/>
  </si>
  <si>
    <t xml:space="preserve"> DVO_CLK-</t>
    <phoneticPr fontId="3" type="noConversion"/>
  </si>
  <si>
    <t xml:space="preserve"> (S)ATA_ACT#  </t>
  </si>
  <si>
    <r>
      <t>&lt;</t>
    </r>
    <r>
      <rPr>
        <sz val="10"/>
        <rFont val="Arial"/>
        <family val="2"/>
      </rPr>
      <t>1mA</t>
    </r>
    <phoneticPr fontId="3" type="noConversion"/>
  </si>
  <si>
    <t>Refer to SMBus tab</t>
    <phoneticPr fontId="3" type="noConversion"/>
  </si>
  <si>
    <r>
      <t>C</t>
    </r>
    <r>
      <rPr>
        <sz val="10"/>
        <rFont val="Arial"/>
        <family val="2"/>
      </rPr>
      <t xml:space="preserve"> &lt; 33</t>
    </r>
    <r>
      <rPr>
        <sz val="10"/>
        <rFont val="Arial"/>
        <family val="2"/>
      </rPr>
      <t xml:space="preserve">, if </t>
    </r>
    <r>
      <rPr>
        <b/>
        <sz val="10"/>
        <rFont val="Arial"/>
        <family val="2"/>
      </rPr>
      <t>Er</t>
    </r>
    <r>
      <rPr>
        <b/>
        <vertAlign val="subscript"/>
        <sz val="10"/>
        <rFont val="Arial"/>
        <family val="2"/>
      </rPr>
      <t>MS</t>
    </r>
    <r>
      <rPr>
        <sz val="10"/>
        <rFont val="Arial"/>
        <family val="2"/>
      </rPr>
      <t>=</t>
    </r>
    <r>
      <rPr>
        <b/>
        <sz val="10"/>
        <rFont val="Arial"/>
        <family val="2"/>
      </rPr>
      <t>Er1</t>
    </r>
    <r>
      <rPr>
        <b/>
        <vertAlign val="subscript"/>
        <sz val="10"/>
        <rFont val="Arial"/>
        <family val="2"/>
      </rPr>
      <t>SL</t>
    </r>
    <r>
      <rPr>
        <sz val="10"/>
        <rFont val="Arial"/>
        <family val="2"/>
      </rPr>
      <t>=</t>
    </r>
    <r>
      <rPr>
        <b/>
        <sz val="10"/>
        <rFont val="Arial"/>
        <family val="2"/>
      </rPr>
      <t>Er2</t>
    </r>
    <r>
      <rPr>
        <b/>
        <vertAlign val="subscript"/>
        <sz val="10"/>
        <rFont val="Arial"/>
        <family val="2"/>
      </rPr>
      <t>SL</t>
    </r>
    <r>
      <rPr>
        <sz val="10"/>
        <rFont val="Arial"/>
        <family val="2"/>
      </rPr>
      <t xml:space="preserve">, </t>
    </r>
    <r>
      <rPr>
        <b/>
        <sz val="10"/>
        <rFont val="Arial"/>
        <family val="2"/>
      </rPr>
      <t>h</t>
    </r>
    <r>
      <rPr>
        <b/>
        <vertAlign val="subscript"/>
        <sz val="10"/>
        <rFont val="Arial"/>
        <family val="2"/>
      </rPr>
      <t>MS</t>
    </r>
    <r>
      <rPr>
        <sz val="10"/>
        <rFont val="Arial"/>
        <family val="2"/>
      </rPr>
      <t>=</t>
    </r>
    <r>
      <rPr>
        <b/>
        <sz val="10"/>
        <rFont val="Arial"/>
        <family val="2"/>
      </rPr>
      <t>h1</t>
    </r>
    <r>
      <rPr>
        <b/>
        <vertAlign val="subscript"/>
        <sz val="10"/>
        <rFont val="Arial"/>
        <family val="2"/>
      </rPr>
      <t>SL</t>
    </r>
    <r>
      <rPr>
        <sz val="10"/>
        <rFont val="Arial"/>
        <family val="2"/>
      </rPr>
      <t>=</t>
    </r>
    <r>
      <rPr>
        <b/>
        <sz val="10"/>
        <rFont val="Arial"/>
        <family val="2"/>
      </rPr>
      <t>h2</t>
    </r>
    <r>
      <rPr>
        <b/>
        <vertAlign val="subscript"/>
        <sz val="10"/>
        <rFont val="Arial"/>
        <family val="2"/>
      </rPr>
      <t>SL</t>
    </r>
    <r>
      <rPr>
        <sz val="10"/>
        <rFont val="Arial"/>
        <family val="2"/>
      </rPr>
      <t xml:space="preserve">, </t>
    </r>
    <r>
      <rPr>
        <b/>
        <sz val="10"/>
        <rFont val="Arial"/>
        <family val="2"/>
      </rPr>
      <t>w</t>
    </r>
    <r>
      <rPr>
        <b/>
        <vertAlign val="subscript"/>
        <sz val="10"/>
        <rFont val="Arial"/>
        <family val="2"/>
      </rPr>
      <t>MS</t>
    </r>
    <r>
      <rPr>
        <sz val="10"/>
        <rFont val="Arial"/>
        <family val="2"/>
      </rPr>
      <t>=</t>
    </r>
    <r>
      <rPr>
        <b/>
        <sz val="10"/>
        <rFont val="Arial"/>
        <family val="2"/>
      </rPr>
      <t>w</t>
    </r>
    <r>
      <rPr>
        <b/>
        <vertAlign val="subscript"/>
        <sz val="10"/>
        <rFont val="Arial"/>
        <family val="2"/>
      </rPr>
      <t>SL</t>
    </r>
    <r>
      <rPr>
        <sz val="10"/>
        <rFont val="Arial"/>
        <family val="2"/>
      </rPr>
      <t xml:space="preserve">, </t>
    </r>
    <r>
      <rPr>
        <b/>
        <sz val="10"/>
        <rFont val="Arial"/>
        <family val="2"/>
      </rPr>
      <t>t</t>
    </r>
    <r>
      <rPr>
        <b/>
        <vertAlign val="subscript"/>
        <sz val="10"/>
        <rFont val="Arial"/>
        <family val="2"/>
      </rPr>
      <t>MS</t>
    </r>
    <r>
      <rPr>
        <sz val="10"/>
        <rFont val="Arial"/>
        <family val="2"/>
      </rPr>
      <t>=</t>
    </r>
    <r>
      <rPr>
        <b/>
        <sz val="10"/>
        <rFont val="Arial"/>
        <family val="2"/>
      </rPr>
      <t>t</t>
    </r>
    <r>
      <rPr>
        <b/>
        <vertAlign val="subscript"/>
        <sz val="10"/>
        <rFont val="Arial"/>
        <family val="2"/>
      </rPr>
      <t>SL</t>
    </r>
    <r>
      <rPr>
        <sz val="10"/>
        <rFont val="Arial"/>
        <family val="2"/>
      </rPr>
      <t xml:space="preserve">, </t>
    </r>
    <r>
      <rPr>
        <b/>
        <sz val="10"/>
        <rFont val="Arial"/>
        <family val="2"/>
      </rPr>
      <t>s</t>
    </r>
    <r>
      <rPr>
        <b/>
        <vertAlign val="subscript"/>
        <sz val="10"/>
        <rFont val="Arial"/>
        <family val="2"/>
      </rPr>
      <t>MS</t>
    </r>
    <r>
      <rPr>
        <sz val="10"/>
        <rFont val="Arial"/>
        <family val="2"/>
      </rPr>
      <t>=</t>
    </r>
    <r>
      <rPr>
        <b/>
        <sz val="10"/>
        <rFont val="Arial"/>
        <family val="2"/>
      </rPr>
      <t>s</t>
    </r>
    <r>
      <rPr>
        <b/>
        <vertAlign val="subscript"/>
        <sz val="10"/>
        <rFont val="Arial"/>
        <family val="2"/>
      </rPr>
      <t>SL</t>
    </r>
    <phoneticPr fontId="3" type="noConversion"/>
  </si>
  <si>
    <r>
      <t>(((2.64*10^</t>
    </r>
    <r>
      <rPr>
        <sz val="10"/>
        <rFont val="Arial"/>
        <family val="2"/>
      </rPr>
      <t>(</t>
    </r>
    <r>
      <rPr>
        <sz val="10"/>
        <rFont val="Arial"/>
        <family val="2"/>
      </rPr>
      <t>-11</t>
    </r>
    <r>
      <rPr>
        <sz val="10"/>
        <rFont val="Arial"/>
        <family val="2"/>
      </rPr>
      <t>)</t>
    </r>
    <r>
      <rPr>
        <sz val="10"/>
        <rFont val="Arial"/>
        <family val="2"/>
      </rPr>
      <t>)*(</t>
    </r>
    <r>
      <rPr>
        <b/>
        <sz val="10"/>
        <rFont val="Arial"/>
        <family val="2"/>
      </rPr>
      <t>Er</t>
    </r>
    <r>
      <rPr>
        <sz val="10"/>
        <rFont val="Arial"/>
        <family val="2"/>
      </rPr>
      <t>+1.41))/(LN((5.98*(</t>
    </r>
    <r>
      <rPr>
        <b/>
        <sz val="10"/>
        <rFont val="Arial"/>
        <family val="2"/>
      </rPr>
      <t>h</t>
    </r>
    <r>
      <rPr>
        <sz val="10"/>
        <rFont val="Arial"/>
        <family val="2"/>
      </rPr>
      <t>/1000/39.37))/((0.8*(</t>
    </r>
    <r>
      <rPr>
        <b/>
        <sz val="10"/>
        <rFont val="Arial"/>
        <family val="2"/>
      </rPr>
      <t>w</t>
    </r>
    <r>
      <rPr>
        <sz val="10"/>
        <rFont val="Arial"/>
        <family val="2"/>
      </rPr>
      <t>/1000/39.37))+(</t>
    </r>
    <r>
      <rPr>
        <b/>
        <sz val="10"/>
        <rFont val="Arial"/>
        <family val="2"/>
      </rPr>
      <t>t</t>
    </r>
    <r>
      <rPr>
        <sz val="10"/>
        <rFont val="Arial"/>
        <family val="2"/>
      </rPr>
      <t>/1000/39.37))))/39.37)*1000000000000*</t>
    </r>
    <r>
      <rPr>
        <b/>
        <sz val="10"/>
        <rFont val="Arial"/>
        <family val="2"/>
      </rPr>
      <t>(L</t>
    </r>
    <r>
      <rPr>
        <b/>
        <vertAlign val="subscript"/>
        <sz val="10"/>
        <rFont val="Arial"/>
        <family val="2"/>
      </rPr>
      <t>MS</t>
    </r>
    <r>
      <rPr>
        <b/>
        <sz val="10"/>
        <rFont val="Arial"/>
        <family val="2"/>
      </rPr>
      <t>+2L</t>
    </r>
    <r>
      <rPr>
        <b/>
        <vertAlign val="subscript"/>
        <sz val="10"/>
        <rFont val="Arial"/>
        <family val="2"/>
      </rPr>
      <t>SL</t>
    </r>
    <r>
      <rPr>
        <b/>
        <sz val="10"/>
        <rFont val="Arial"/>
        <family val="2"/>
      </rPr>
      <t>)</t>
    </r>
    <r>
      <rPr>
        <sz val="10"/>
        <rFont val="Arial"/>
        <family val="2"/>
      </rPr>
      <t>+
(</t>
    </r>
    <r>
      <rPr>
        <b/>
        <sz val="10"/>
        <rFont val="Arial"/>
        <family val="2"/>
      </rPr>
      <t>Er</t>
    </r>
    <r>
      <rPr>
        <sz val="10"/>
        <rFont val="Arial"/>
        <family val="2"/>
      </rPr>
      <t>*(8.85*(10^(-12)))*((</t>
    </r>
    <r>
      <rPr>
        <b/>
        <sz val="10"/>
        <rFont val="Arial"/>
        <family val="2"/>
      </rPr>
      <t>t</t>
    </r>
    <r>
      <rPr>
        <sz val="10"/>
        <rFont val="Arial"/>
        <family val="2"/>
      </rPr>
      <t>*25.4*10^(-6)*</t>
    </r>
    <r>
      <rPr>
        <b/>
        <sz val="10"/>
        <rFont val="Arial"/>
        <family val="2"/>
      </rPr>
      <t>(L</t>
    </r>
    <r>
      <rPr>
        <b/>
        <vertAlign val="subscript"/>
        <sz val="10"/>
        <rFont val="Arial"/>
        <family val="2"/>
      </rPr>
      <t>MS</t>
    </r>
    <r>
      <rPr>
        <b/>
        <sz val="10"/>
        <rFont val="Arial"/>
        <family val="2"/>
      </rPr>
      <t>+2L</t>
    </r>
    <r>
      <rPr>
        <b/>
        <vertAlign val="subscript"/>
        <sz val="10"/>
        <rFont val="Arial"/>
        <family val="2"/>
      </rPr>
      <t>SL</t>
    </r>
    <r>
      <rPr>
        <b/>
        <sz val="10"/>
        <rFont val="Arial"/>
        <family val="2"/>
      </rPr>
      <t>)</t>
    </r>
    <r>
      <rPr>
        <sz val="10"/>
        <rFont val="Arial"/>
        <family val="2"/>
      </rPr>
      <t>*25.4*10^(-</t>
    </r>
    <r>
      <rPr>
        <sz val="10"/>
        <rFont val="Arial"/>
        <family val="2"/>
      </rPr>
      <t>3</t>
    </r>
    <r>
      <rPr>
        <sz val="10"/>
        <rFont val="Arial"/>
        <family val="2"/>
      </rPr>
      <t>))/(</t>
    </r>
    <r>
      <rPr>
        <b/>
        <sz val="10"/>
        <rFont val="Arial"/>
        <family val="2"/>
      </rPr>
      <t>s</t>
    </r>
    <r>
      <rPr>
        <sz val="10"/>
        <rFont val="Arial"/>
        <family val="2"/>
      </rPr>
      <t>*25.4*10^(-6))))*(10^12)</t>
    </r>
    <r>
      <rPr>
        <sz val="10"/>
        <rFont val="Arial"/>
        <family val="2"/>
      </rPr>
      <t xml:space="preserve"> &lt; 33 </t>
    </r>
    <r>
      <rPr>
        <sz val="10"/>
        <rFont val="細明體"/>
        <family val="3"/>
        <charset val="136"/>
      </rPr>
      <t>→</t>
    </r>
    <r>
      <rPr>
        <sz val="10"/>
        <rFont val="Arial"/>
        <family val="2"/>
      </rPr>
      <t xml:space="preserve">  
(</t>
    </r>
    <r>
      <rPr>
        <b/>
        <sz val="10"/>
        <rFont val="Arial"/>
        <family val="2"/>
      </rPr>
      <t>L</t>
    </r>
    <r>
      <rPr>
        <b/>
        <vertAlign val="subscript"/>
        <sz val="10"/>
        <rFont val="Arial"/>
        <family val="2"/>
      </rPr>
      <t>MS</t>
    </r>
    <r>
      <rPr>
        <sz val="10"/>
        <rFont val="Arial"/>
        <family val="2"/>
      </rPr>
      <t>+2</t>
    </r>
    <r>
      <rPr>
        <b/>
        <sz val="10"/>
        <rFont val="Arial"/>
        <family val="2"/>
      </rPr>
      <t>L</t>
    </r>
    <r>
      <rPr>
        <b/>
        <vertAlign val="subscript"/>
        <sz val="10"/>
        <rFont val="Arial"/>
        <family val="2"/>
      </rPr>
      <t>SL</t>
    </r>
    <r>
      <rPr>
        <sz val="10"/>
        <rFont val="Arial"/>
        <family val="2"/>
      </rPr>
      <t>)*((((2.64*10^(-11))*(</t>
    </r>
    <r>
      <rPr>
        <b/>
        <sz val="10"/>
        <rFont val="Arial"/>
        <family val="2"/>
      </rPr>
      <t>Er</t>
    </r>
    <r>
      <rPr>
        <sz val="10"/>
        <rFont val="Arial"/>
        <family val="2"/>
      </rPr>
      <t>+1.41))/(LN((5.98*(</t>
    </r>
    <r>
      <rPr>
        <b/>
        <sz val="10"/>
        <rFont val="Arial"/>
        <family val="2"/>
      </rPr>
      <t>h</t>
    </r>
    <r>
      <rPr>
        <sz val="10"/>
        <rFont val="Arial"/>
        <family val="2"/>
      </rPr>
      <t>/1000/39.37))/((0.8*(</t>
    </r>
    <r>
      <rPr>
        <b/>
        <sz val="10"/>
        <rFont val="Arial"/>
        <family val="2"/>
      </rPr>
      <t>w</t>
    </r>
    <r>
      <rPr>
        <sz val="10"/>
        <rFont val="Arial"/>
        <family val="2"/>
      </rPr>
      <t>/1000/39.37))+(</t>
    </r>
    <r>
      <rPr>
        <b/>
        <sz val="10"/>
        <rFont val="Arial"/>
        <family val="2"/>
      </rPr>
      <t>t</t>
    </r>
    <r>
      <rPr>
        <sz val="10"/>
        <rFont val="Arial"/>
        <family val="2"/>
      </rPr>
      <t>/1000/39.37))))/39.37)*1000000000000+
(</t>
    </r>
    <r>
      <rPr>
        <b/>
        <sz val="10"/>
        <rFont val="Arial"/>
        <family val="2"/>
      </rPr>
      <t>Er</t>
    </r>
    <r>
      <rPr>
        <sz val="10"/>
        <rFont val="Arial"/>
        <family val="2"/>
      </rPr>
      <t>*(8.85*(10^(-12)))*((</t>
    </r>
    <r>
      <rPr>
        <b/>
        <sz val="10"/>
        <rFont val="Arial"/>
        <family val="2"/>
      </rPr>
      <t>t</t>
    </r>
    <r>
      <rPr>
        <sz val="10"/>
        <rFont val="Arial"/>
        <family val="2"/>
      </rPr>
      <t>*25.4*10^(-6)*25.4*10^(-3))/(</t>
    </r>
    <r>
      <rPr>
        <b/>
        <sz val="10"/>
        <rFont val="Arial"/>
        <family val="2"/>
      </rPr>
      <t>s</t>
    </r>
    <r>
      <rPr>
        <sz val="10"/>
        <rFont val="Arial"/>
        <family val="2"/>
      </rPr>
      <t>*25.4*10^(-6))))*(10^12)) &lt; 33</t>
    </r>
    <phoneticPr fontId="0" type="noConversion"/>
  </si>
  <si>
    <r>
      <t xml:space="preserve"> </t>
    </r>
    <r>
      <rPr>
        <sz val="10"/>
        <color indexed="8"/>
        <rFont val="Arial"/>
        <family val="2"/>
      </rPr>
      <t xml:space="preserve">Reference voltage for Carrier Board Ethernet channel 0 magnetics center tap. The reference voltage is determined by the requirements of the module PHY and may be as low as 0V and as high as 3.3V. 
The reference voltage output </t>
    </r>
    <r>
      <rPr>
        <b/>
        <sz val="10"/>
        <color indexed="8"/>
        <rFont val="Arial"/>
        <family val="2"/>
      </rPr>
      <t xml:space="preserve">shall </t>
    </r>
    <r>
      <rPr>
        <sz val="10"/>
        <color indexed="8"/>
        <rFont val="Arial"/>
        <family val="2"/>
      </rPr>
      <t xml:space="preserve">be current limited on the module. In the case in which the reference is shorted to ground, the current </t>
    </r>
    <r>
      <rPr>
        <b/>
        <sz val="10"/>
        <color indexed="8"/>
        <rFont val="Arial"/>
        <family val="2"/>
      </rPr>
      <t xml:space="preserve">shall </t>
    </r>
    <r>
      <rPr>
        <sz val="10"/>
        <color indexed="8"/>
        <rFont val="Arial"/>
        <family val="2"/>
      </rPr>
      <t xml:space="preserve">be limited to 250 mA or less. </t>
    </r>
    <r>
      <rPr>
        <sz val="10"/>
        <rFont val="Arial"/>
        <family val="2"/>
      </rPr>
      <t xml:space="preserve"> </t>
    </r>
    <phoneticPr fontId="3" type="noConversion"/>
  </si>
  <si>
    <t xml:space="preserve"> GND</t>
  </si>
  <si>
    <t xml:space="preserve"> USB_SSRX1- </t>
  </si>
  <si>
    <t xml:space="preserve"> DDI1_CTRLCLK_AUX+ </t>
    <phoneticPr fontId="3" type="noConversion"/>
  </si>
  <si>
    <t xml:space="preserve"> DDI1_CTRLDATA_AUX-</t>
    <phoneticPr fontId="3" type="noConversion"/>
  </si>
  <si>
    <t xml:space="preserve"> DDI1_DDC_AUX_SEL</t>
    <phoneticPr fontId="3" type="noConversion"/>
  </si>
  <si>
    <t xml:space="preserve"> AC/HDA_SDOUT to  AC/HDA_BITCLK  Length Matching[mils]</t>
    <phoneticPr fontId="3" type="noConversion"/>
  </si>
  <si>
    <t xml:space="preserve"> LVDS_A1+</t>
  </si>
  <si>
    <t xml:space="preserve"> LVDS_A1-</t>
  </si>
  <si>
    <t xml:space="preserve"> LVDS_A2+</t>
  </si>
  <si>
    <t xml:space="preserve"> LVDS_A2-</t>
  </si>
  <si>
    <t>A6</t>
    <phoneticPr fontId="3" type="noConversion"/>
  </si>
  <si>
    <t>A7</t>
    <phoneticPr fontId="3" type="noConversion"/>
  </si>
  <si>
    <t>A2</t>
    <phoneticPr fontId="3" type="noConversion"/>
  </si>
  <si>
    <t>A3</t>
    <phoneticPr fontId="3" type="noConversion"/>
  </si>
  <si>
    <t>inches</t>
  </si>
  <si>
    <r>
      <t>L</t>
    </r>
    <r>
      <rPr>
        <b/>
        <vertAlign val="subscript"/>
        <sz val="10"/>
        <rFont val="Arial"/>
        <family val="2"/>
      </rPr>
      <t>MS</t>
    </r>
    <r>
      <rPr>
        <b/>
        <sz val="10"/>
        <rFont val="Arial"/>
        <family val="2"/>
      </rPr>
      <t>+2L</t>
    </r>
    <r>
      <rPr>
        <b/>
        <vertAlign val="subscript"/>
        <sz val="10"/>
        <rFont val="Arial"/>
        <family val="2"/>
      </rPr>
      <t>SL</t>
    </r>
    <r>
      <rPr>
        <b/>
        <sz val="10"/>
        <rFont val="Arial"/>
        <family val="2"/>
      </rPr>
      <t xml:space="preserve"> &lt; </t>
    </r>
    <phoneticPr fontId="3" type="noConversion"/>
  </si>
  <si>
    <r>
      <t>33/((((2.64*10^(-11))*(</t>
    </r>
    <r>
      <rPr>
        <b/>
        <sz val="10"/>
        <rFont val="Arial"/>
        <family val="2"/>
      </rPr>
      <t>Er</t>
    </r>
    <r>
      <rPr>
        <sz val="10"/>
        <rFont val="Arial"/>
        <family val="2"/>
      </rPr>
      <t>+1.41))/(LN((5.98*(</t>
    </r>
    <r>
      <rPr>
        <b/>
        <sz val="10"/>
        <rFont val="Arial"/>
        <family val="2"/>
      </rPr>
      <t>h</t>
    </r>
    <r>
      <rPr>
        <sz val="10"/>
        <rFont val="Arial"/>
        <family val="2"/>
      </rPr>
      <t>/1000/39.37))/((0.8*(</t>
    </r>
    <r>
      <rPr>
        <b/>
        <sz val="10"/>
        <rFont val="Arial"/>
        <family val="2"/>
      </rPr>
      <t>w</t>
    </r>
    <r>
      <rPr>
        <sz val="10"/>
        <rFont val="Arial"/>
        <family val="2"/>
      </rPr>
      <t>/1000/39.37))+(</t>
    </r>
    <r>
      <rPr>
        <b/>
        <sz val="10"/>
        <rFont val="Arial"/>
        <family val="2"/>
      </rPr>
      <t>t</t>
    </r>
    <r>
      <rPr>
        <sz val="10"/>
        <rFont val="Arial"/>
        <family val="2"/>
      </rPr>
      <t>/1000/39.37))))/39.37)*1000000000000+
(</t>
    </r>
    <r>
      <rPr>
        <b/>
        <sz val="10"/>
        <rFont val="Arial"/>
        <family val="2"/>
      </rPr>
      <t>Er</t>
    </r>
    <r>
      <rPr>
        <sz val="10"/>
        <rFont val="Arial"/>
        <family val="2"/>
      </rPr>
      <t>*(8.85*(10^(-12)))*((</t>
    </r>
    <r>
      <rPr>
        <b/>
        <sz val="10"/>
        <rFont val="Arial"/>
        <family val="2"/>
      </rPr>
      <t>t</t>
    </r>
    <r>
      <rPr>
        <sz val="10"/>
        <rFont val="Arial"/>
        <family val="2"/>
      </rPr>
      <t>*25.4*10^(-6)*25.4*10^(-3))/(</t>
    </r>
    <r>
      <rPr>
        <b/>
        <sz val="10"/>
        <rFont val="Arial"/>
        <family val="2"/>
      </rPr>
      <t>s</t>
    </r>
    <r>
      <rPr>
        <sz val="10"/>
        <rFont val="Arial"/>
        <family val="2"/>
      </rPr>
      <t>*25.4*10^(-6))))*(10^12))</t>
    </r>
    <phoneticPr fontId="3" type="noConversion"/>
  </si>
  <si>
    <t xml:space="preserve"> Connector  </t>
    <phoneticPr fontId="3" type="noConversion"/>
  </si>
  <si>
    <t>Model</t>
    <phoneticPr fontId="3" type="noConversion"/>
  </si>
  <si>
    <t>A-B</t>
    <phoneticPr fontId="3" type="noConversion"/>
  </si>
  <si>
    <t xml:space="preserve"> LVDS Channel A  </t>
    <phoneticPr fontId="3" type="noConversion"/>
  </si>
  <si>
    <t xml:space="preserve"> eDP on LVDS Channel A</t>
    <phoneticPr fontId="3" type="noConversion"/>
  </si>
  <si>
    <t>NA</t>
    <phoneticPr fontId="3" type="noConversion"/>
  </si>
  <si>
    <t xml:space="preserve"> LVDS Channel B  </t>
    <phoneticPr fontId="3" type="noConversion"/>
  </si>
  <si>
    <t xml:space="preserve"> Serial Ports 1 -2</t>
    <phoneticPr fontId="3" type="noConversion"/>
  </si>
  <si>
    <t xml:space="preserve"> CAN interface on SER1</t>
    <phoneticPr fontId="3" type="noConversion"/>
  </si>
  <si>
    <t xml:space="preserve"> USB 3.0 Ports</t>
    <phoneticPr fontId="3" type="noConversion"/>
  </si>
  <si>
    <t xml:space="preserve"> SPI</t>
    <phoneticPr fontId="3" type="noConversion"/>
  </si>
  <si>
    <t>C-D</t>
    <phoneticPr fontId="3" type="noConversion"/>
  </si>
  <si>
    <t xml:space="preserve"> PCI Express Lanes 16-31 </t>
    <phoneticPr fontId="3" type="noConversion"/>
  </si>
  <si>
    <t xml:space="preserve"> PCI Express Lanes 6-15</t>
    <phoneticPr fontId="3" type="noConversion"/>
  </si>
  <si>
    <t xml:space="preserve"> USB 3.0 Ports  </t>
    <phoneticPr fontId="3" type="noConversion"/>
  </si>
  <si>
    <t xml:space="preserve"> SDIO (muxed on GPIO)</t>
    <phoneticPr fontId="3" type="noConversion"/>
  </si>
  <si>
    <t xml:space="preserve"> Thermal Protection  </t>
    <phoneticPr fontId="3" type="noConversion"/>
  </si>
  <si>
    <t xml:space="preserve"> Sleep Inputs</t>
    <phoneticPr fontId="3" type="noConversion"/>
  </si>
  <si>
    <t xml:space="preserve"> Lid Inputs </t>
    <phoneticPr fontId="3" type="noConversion"/>
  </si>
  <si>
    <t xml:space="preserve"> Fan Control Signals</t>
    <phoneticPr fontId="3" type="noConversion"/>
  </si>
  <si>
    <t xml:space="preserve"> Power</t>
    <phoneticPr fontId="3" type="noConversion"/>
  </si>
  <si>
    <t xml:space="preserve"> Row A  </t>
    <phoneticPr fontId="3" type="noConversion"/>
  </si>
  <si>
    <t>GBE</t>
    <phoneticPr fontId="3" type="noConversion"/>
  </si>
  <si>
    <t xml:space="preserve"> N/A</t>
  </si>
  <si>
    <t>PSM</t>
    <phoneticPr fontId="3" type="noConversion"/>
  </si>
  <si>
    <t>SATA0</t>
    <phoneticPr fontId="3" type="noConversion"/>
  </si>
  <si>
    <t>SATA2</t>
    <phoneticPr fontId="3" type="noConversion"/>
  </si>
  <si>
    <t>SATA</t>
    <phoneticPr fontId="3" type="noConversion"/>
  </si>
  <si>
    <t>AC97</t>
    <phoneticPr fontId="3" type="noConversion"/>
  </si>
  <si>
    <t>MISC</t>
    <phoneticPr fontId="3" type="noConversion"/>
  </si>
  <si>
    <t xml:space="preserve"> BIOS_DIS0#  </t>
  </si>
  <si>
    <t>USB6</t>
    <phoneticPr fontId="3" type="noConversion"/>
  </si>
  <si>
    <t>USB_6_7</t>
    <phoneticPr fontId="3" type="noConversion"/>
  </si>
  <si>
    <t>USB4</t>
    <phoneticPr fontId="3" type="noConversion"/>
  </si>
  <si>
    <t>USB2</t>
    <phoneticPr fontId="3" type="noConversion"/>
  </si>
  <si>
    <t>USB_2_3</t>
    <phoneticPr fontId="3" type="noConversion"/>
  </si>
  <si>
    <t>USB0</t>
    <phoneticPr fontId="3" type="noConversion"/>
  </si>
  <si>
    <t>LPC</t>
    <phoneticPr fontId="3" type="noConversion"/>
  </si>
  <si>
    <t xml:space="preserve"> PEG_RX0+ </t>
    <phoneticPr fontId="3" type="noConversion"/>
  </si>
  <si>
    <t xml:space="preserve"> PEG_RX0- </t>
    <phoneticPr fontId="3" type="noConversion"/>
  </si>
  <si>
    <t xml:space="preserve"> PEG_RX1+</t>
    <phoneticPr fontId="3" type="noConversion"/>
  </si>
  <si>
    <t xml:space="preserve"> PEG_RX1-</t>
    <phoneticPr fontId="3" type="noConversion"/>
  </si>
  <si>
    <t xml:space="preserve"> PEG_RX2+</t>
    <phoneticPr fontId="3" type="noConversion"/>
  </si>
  <si>
    <t xml:space="preserve"> PEG_RX2-</t>
    <phoneticPr fontId="3" type="noConversion"/>
  </si>
  <si>
    <t xml:space="preserve"> PEG_RX9-</t>
    <phoneticPr fontId="3" type="noConversion"/>
  </si>
  <si>
    <t xml:space="preserve"> PEG_RX10+</t>
    <phoneticPr fontId="3" type="noConversion"/>
  </si>
  <si>
    <t xml:space="preserve"> PEG_RX10-</t>
    <phoneticPr fontId="3" type="noConversion"/>
  </si>
  <si>
    <t xml:space="preserve"> PEG_RX11+</t>
    <phoneticPr fontId="3" type="noConversion"/>
  </si>
  <si>
    <t xml:space="preserve"> PEG_RX11-</t>
    <phoneticPr fontId="3" type="noConversion"/>
  </si>
  <si>
    <t xml:space="preserve"> PEG_RX12+</t>
    <phoneticPr fontId="3" type="noConversion"/>
  </si>
  <si>
    <t xml:space="preserve"> PEG_RX12-</t>
    <phoneticPr fontId="3" type="noConversion"/>
  </si>
  <si>
    <t xml:space="preserve"> PEG_RX13+</t>
    <phoneticPr fontId="3" type="noConversion"/>
  </si>
  <si>
    <t xml:space="preserve"> PEG_RX13-</t>
    <phoneticPr fontId="3" type="noConversion"/>
  </si>
  <si>
    <t xml:space="preserve"> PEG_RX14+</t>
    <phoneticPr fontId="3" type="noConversion"/>
  </si>
  <si>
    <t xml:space="preserve"> PEG_RX14-</t>
    <phoneticPr fontId="3" type="noConversion"/>
  </si>
  <si>
    <t xml:space="preserve"> PEG_RX15+</t>
    <phoneticPr fontId="3" type="noConversion"/>
  </si>
  <si>
    <t xml:space="preserve"> PEG_RX15-</t>
    <phoneticPr fontId="3" type="noConversion"/>
  </si>
  <si>
    <t xml:space="preserve"> DDI2_CTRLDATA_AUX-</t>
    <phoneticPr fontId="3" type="noConversion"/>
  </si>
  <si>
    <t>GBE0_MDI0-</t>
    <phoneticPr fontId="3" type="noConversion"/>
  </si>
  <si>
    <t xml:space="preserve">SATA0_TX+  </t>
    <phoneticPr fontId="3" type="noConversion"/>
  </si>
  <si>
    <t xml:space="preserve"> DDI1_DDC_AUX_SEL</t>
    <phoneticPr fontId="3" type="noConversion"/>
  </si>
  <si>
    <t xml:space="preserve"> TMDS1_DATA2+  </t>
    <phoneticPr fontId="3" type="noConversion"/>
  </si>
  <si>
    <t xml:space="preserve"> D39  </t>
    <phoneticPr fontId="3" type="noConversion"/>
  </si>
  <si>
    <t xml:space="preserve"> USB_SSTX0+</t>
    <phoneticPr fontId="3" type="noConversion"/>
  </si>
  <si>
    <t xml:space="preserve"> LVDS_A0+ </t>
    <phoneticPr fontId="3" type="noConversion"/>
  </si>
  <si>
    <t xml:space="preserve"> LVDS_B0+</t>
    <phoneticPr fontId="3" type="noConversion"/>
  </si>
  <si>
    <t xml:space="preserve"> VGA_RED  </t>
    <phoneticPr fontId="3" type="noConversion"/>
  </si>
  <si>
    <t xml:space="preserve"> VGA_I2C_CK  </t>
    <phoneticPr fontId="3" type="noConversion"/>
  </si>
  <si>
    <t xml:space="preserve"> SPI_CLK</t>
    <phoneticPr fontId="3" type="noConversion"/>
  </si>
  <si>
    <t xml:space="preserve"> SMB_CLK  </t>
    <phoneticPr fontId="3" type="noConversion"/>
  </si>
  <si>
    <t>SE - 50Ω ± 10%</t>
    <phoneticPr fontId="3" type="noConversion"/>
  </si>
  <si>
    <t>Inner Layer</t>
    <phoneticPr fontId="3" type="noConversion"/>
  </si>
  <si>
    <t>Outer Layer</t>
    <phoneticPr fontId="3" type="noConversion"/>
  </si>
  <si>
    <t>SE - 50 Ω ± 10%</t>
    <phoneticPr fontId="3" type="noConversion"/>
  </si>
  <si>
    <t xml:space="preserve">Inner Layer
</t>
    <phoneticPr fontId="3" type="noConversion"/>
  </si>
  <si>
    <t xml:space="preserve">Outer Layer
</t>
    <phoneticPr fontId="3" type="noConversion"/>
  </si>
  <si>
    <t>SE - 50Ω ± 10%</t>
    <phoneticPr fontId="3" type="noConversion"/>
  </si>
  <si>
    <r>
      <t>Inner Layer</t>
    </r>
    <r>
      <rPr>
        <b/>
        <sz val="10"/>
        <color indexed="9"/>
        <rFont val="Arial"/>
        <family val="2"/>
      </rPr>
      <t/>
    </r>
    <phoneticPr fontId="3" type="noConversion"/>
  </si>
  <si>
    <r>
      <t>Outer Layer</t>
    </r>
    <r>
      <rPr>
        <b/>
        <sz val="10"/>
        <color indexed="9"/>
        <rFont val="Arial"/>
        <family val="2"/>
      </rPr>
      <t/>
    </r>
    <phoneticPr fontId="3" type="noConversion"/>
  </si>
  <si>
    <r>
      <t>Outer Layer</t>
    </r>
    <r>
      <rPr>
        <b/>
        <sz val="10"/>
        <rFont val="Arial"/>
        <family val="2"/>
      </rPr>
      <t/>
    </r>
    <phoneticPr fontId="3" type="noConversion"/>
  </si>
  <si>
    <t>SE - 50Ω ± 10%</t>
    <phoneticPr fontId="3" type="noConversion"/>
  </si>
  <si>
    <t>PWR</t>
  </si>
  <si>
    <t>USB</t>
  </si>
  <si>
    <t>DDI1</t>
  </si>
  <si>
    <t>DDI2</t>
  </si>
  <si>
    <t>DDI3</t>
  </si>
  <si>
    <t>PCIE</t>
  </si>
  <si>
    <t>RSVD</t>
    <phoneticPr fontId="3" type="noConversion"/>
  </si>
  <si>
    <t>Inner Layer</t>
  </si>
  <si>
    <t>Outer Layer</t>
  </si>
  <si>
    <t>SE - 50Ω ± 10%</t>
  </si>
  <si>
    <t>SE - 50 Ω ± 10%</t>
    <phoneticPr fontId="3" type="noConversion"/>
  </si>
  <si>
    <t>DP - 85 Ω ± 10%
SE - 50 Ω ± 10%</t>
    <phoneticPr fontId="3" type="noConversion"/>
  </si>
  <si>
    <t>Inner Layer</t>
    <phoneticPr fontId="3" type="noConversion"/>
  </si>
  <si>
    <t>Outer Layer</t>
    <phoneticPr fontId="3" type="noConversion"/>
  </si>
  <si>
    <t xml:space="preserve">Inner Layer
COME to R_150Ω - </t>
    <phoneticPr fontId="3" type="noConversion"/>
  </si>
  <si>
    <t xml:space="preserve">Inner Layer
R_150Ω to VGA - </t>
    <phoneticPr fontId="3" type="noConversion"/>
  </si>
  <si>
    <r>
      <t xml:space="preserve">Outer Layer
COME to R_150Ω - </t>
    </r>
    <r>
      <rPr>
        <b/>
        <sz val="10"/>
        <rFont val="Arial"/>
        <family val="2"/>
      </rPr>
      <t/>
    </r>
    <phoneticPr fontId="3" type="noConversion"/>
  </si>
  <si>
    <t>Outer Layer
R_150Ω to VGA</t>
    <phoneticPr fontId="3" type="noConversion"/>
  </si>
  <si>
    <t>SE - 50Ω ± 10%</t>
    <phoneticPr fontId="3" type="noConversion"/>
  </si>
  <si>
    <t>SE - 75Ω ± 10%</t>
    <phoneticPr fontId="3" type="noConversion"/>
  </si>
  <si>
    <r>
      <t>A</t>
    </r>
    <r>
      <rPr>
        <sz val="10"/>
        <rFont val="Arial"/>
        <family val="2"/>
      </rPr>
      <t>71</t>
    </r>
    <phoneticPr fontId="3" type="noConversion"/>
  </si>
  <si>
    <t>eDP_TX2+</t>
    <phoneticPr fontId="3" type="noConversion"/>
  </si>
  <si>
    <r>
      <t xml:space="preserve"> </t>
    </r>
    <r>
      <rPr>
        <sz val="10"/>
        <color indexed="8"/>
        <rFont val="Arial"/>
        <family val="2"/>
      </rPr>
      <t>O
 PCIE</t>
    </r>
    <phoneticPr fontId="3" type="noConversion"/>
  </si>
  <si>
    <r>
      <t>A</t>
    </r>
    <r>
      <rPr>
        <sz val="10"/>
        <rFont val="Arial"/>
        <family val="2"/>
      </rPr>
      <t>C coupled off Module</t>
    </r>
    <phoneticPr fontId="3" type="noConversion"/>
  </si>
  <si>
    <r>
      <rPr>
        <sz val="10"/>
        <color indexed="8"/>
        <rFont val="Arial"/>
        <family val="2"/>
      </rPr>
      <t xml:space="preserve">eDP differential pairs </t>
    </r>
    <r>
      <rPr>
        <sz val="10"/>
        <rFont val="Arial"/>
        <family val="2"/>
      </rPr>
      <t xml:space="preserve"> </t>
    </r>
    <phoneticPr fontId="3" type="noConversion"/>
  </si>
  <si>
    <r>
      <t>A</t>
    </r>
    <r>
      <rPr>
        <sz val="10"/>
        <rFont val="Arial"/>
        <family val="2"/>
      </rPr>
      <t>72</t>
    </r>
    <r>
      <rPr>
        <sz val="10"/>
        <rFont val="Arial"/>
        <family val="2"/>
      </rPr>
      <t/>
    </r>
  </si>
  <si>
    <t>eDP_TX2-</t>
    <phoneticPr fontId="3" type="noConversion"/>
  </si>
  <si>
    <r>
      <t>A</t>
    </r>
    <r>
      <rPr>
        <sz val="10"/>
        <rFont val="Arial"/>
        <family val="2"/>
      </rPr>
      <t>73</t>
    </r>
    <r>
      <rPr>
        <sz val="10"/>
        <rFont val="Arial"/>
        <family val="2"/>
      </rPr>
      <t/>
    </r>
  </si>
  <si>
    <t>eDP_TX1+</t>
    <phoneticPr fontId="3" type="noConversion"/>
  </si>
  <si>
    <r>
      <t>A</t>
    </r>
    <r>
      <rPr>
        <sz val="10"/>
        <rFont val="Arial"/>
        <family val="2"/>
      </rPr>
      <t>74</t>
    </r>
    <r>
      <rPr>
        <sz val="10"/>
        <rFont val="Arial"/>
        <family val="2"/>
      </rPr>
      <t/>
    </r>
  </si>
  <si>
    <t>eDP_TX1-</t>
    <phoneticPr fontId="3" type="noConversion"/>
  </si>
  <si>
    <r>
      <t>A</t>
    </r>
    <r>
      <rPr>
        <sz val="10"/>
        <rFont val="Arial"/>
        <family val="2"/>
      </rPr>
      <t>75</t>
    </r>
    <r>
      <rPr>
        <sz val="10"/>
        <rFont val="Arial"/>
        <family val="2"/>
      </rPr>
      <t/>
    </r>
    <phoneticPr fontId="3" type="noConversion"/>
  </si>
  <si>
    <t>eDP_TX0+</t>
    <phoneticPr fontId="3" type="noConversion"/>
  </si>
  <si>
    <r>
      <t>A</t>
    </r>
    <r>
      <rPr>
        <sz val="10"/>
        <rFont val="Arial"/>
        <family val="2"/>
      </rPr>
      <t>76</t>
    </r>
    <r>
      <rPr>
        <sz val="10"/>
        <rFont val="Arial"/>
        <family val="2"/>
      </rPr>
      <t/>
    </r>
  </si>
  <si>
    <t>eDP_TX0-</t>
    <phoneticPr fontId="3" type="noConversion"/>
  </si>
  <si>
    <t>A81</t>
    <phoneticPr fontId="3" type="noConversion"/>
  </si>
  <si>
    <t>eDP_TX3+</t>
    <phoneticPr fontId="3" type="noConversion"/>
  </si>
  <si>
    <t>A82</t>
    <phoneticPr fontId="3" type="noConversion"/>
  </si>
  <si>
    <t>eDP_TX3-</t>
    <phoneticPr fontId="3" type="noConversion"/>
  </si>
  <si>
    <t>A83</t>
    <phoneticPr fontId="3" type="noConversion"/>
  </si>
  <si>
    <t>eDP_AUX+</t>
    <phoneticPr fontId="3" type="noConversion"/>
  </si>
  <si>
    <r>
      <t xml:space="preserve"> </t>
    </r>
    <r>
      <rPr>
        <sz val="10"/>
        <rFont val="Arial"/>
        <family val="2"/>
      </rPr>
      <t>I/</t>
    </r>
    <r>
      <rPr>
        <sz val="10"/>
        <color indexed="8"/>
        <rFont val="Arial"/>
        <family val="2"/>
      </rPr>
      <t xml:space="preserve">O
 PCIE </t>
    </r>
    <r>
      <rPr>
        <sz val="10"/>
        <rFont val="Arial"/>
        <family val="2"/>
      </rPr>
      <t xml:space="preserve"> </t>
    </r>
    <phoneticPr fontId="3" type="noConversion"/>
  </si>
  <si>
    <t>AC coupled off Module</t>
    <phoneticPr fontId="3" type="noConversion"/>
  </si>
  <si>
    <t>A84</t>
    <phoneticPr fontId="3" type="noConversion"/>
  </si>
  <si>
    <t>eDP_AUX-</t>
    <phoneticPr fontId="3" type="noConversion"/>
  </si>
  <si>
    <r>
      <t>eDP_AUX</t>
    </r>
    <r>
      <rPr>
        <sz val="10"/>
        <rFont val="Arial"/>
        <family val="2"/>
      </rPr>
      <t>-</t>
    </r>
    <phoneticPr fontId="3" type="noConversion"/>
  </si>
  <si>
    <t>A87</t>
    <phoneticPr fontId="3" type="noConversion"/>
  </si>
  <si>
    <t>eDP_HPD</t>
    <phoneticPr fontId="3" type="noConversion"/>
  </si>
  <si>
    <r>
      <t xml:space="preserve">I
</t>
    </r>
    <r>
      <rPr>
        <sz val="10"/>
        <rFont val="Arial"/>
        <family val="2"/>
      </rPr>
      <t>CMOS</t>
    </r>
    <phoneticPr fontId="3" type="noConversion"/>
  </si>
  <si>
    <t xml:space="preserve"> 3.3V /
 3.3V  </t>
    <phoneticPr fontId="3" type="noConversion"/>
  </si>
  <si>
    <r>
      <t>D</t>
    </r>
    <r>
      <rPr>
        <sz val="10"/>
        <rFont val="Arial"/>
        <family val="2"/>
      </rPr>
      <t>etection of Hot Plug / Unplug and notification of the link layer</t>
    </r>
    <phoneticPr fontId="3" type="noConversion"/>
  </si>
  <si>
    <t>A77</t>
    <phoneticPr fontId="3" type="noConversion"/>
  </si>
  <si>
    <t>eDP_VDD_EN</t>
    <phoneticPr fontId="3" type="noConversion"/>
  </si>
  <si>
    <r>
      <t xml:space="preserve"> </t>
    </r>
    <r>
      <rPr>
        <sz val="10"/>
        <color indexed="8"/>
        <rFont val="Arial"/>
        <family val="2"/>
      </rPr>
      <t xml:space="preserve">O
 CMOS </t>
    </r>
    <r>
      <rPr>
        <sz val="10"/>
        <rFont val="Arial"/>
        <family val="2"/>
      </rPr>
      <t xml:space="preserve"> </t>
    </r>
    <phoneticPr fontId="3" type="noConversion"/>
  </si>
  <si>
    <r>
      <t xml:space="preserve"> </t>
    </r>
    <r>
      <rPr>
        <sz val="10"/>
        <color indexed="8"/>
        <rFont val="Arial"/>
        <family val="2"/>
      </rPr>
      <t xml:space="preserve">3.3V /
 3.3V </t>
    </r>
    <r>
      <rPr>
        <sz val="10"/>
        <rFont val="Arial"/>
        <family val="2"/>
      </rPr>
      <t xml:space="preserve"> </t>
    </r>
    <phoneticPr fontId="3" type="noConversion"/>
  </si>
  <si>
    <r>
      <t>e</t>
    </r>
    <r>
      <rPr>
        <sz val="10"/>
        <rFont val="Arial"/>
        <family val="2"/>
      </rPr>
      <t>DP power enable</t>
    </r>
    <phoneticPr fontId="3" type="noConversion"/>
  </si>
  <si>
    <t>B79</t>
    <phoneticPr fontId="3" type="noConversion"/>
  </si>
  <si>
    <t>eDP_BKLT_EN</t>
    <phoneticPr fontId="3" type="noConversion"/>
  </si>
  <si>
    <t>eDP backlight enable</t>
    <phoneticPr fontId="3" type="noConversion"/>
  </si>
  <si>
    <t>B83</t>
    <phoneticPr fontId="3" type="noConversion"/>
  </si>
  <si>
    <t>eDP_BKLT_CTRL</t>
    <phoneticPr fontId="3" type="noConversion"/>
  </si>
  <si>
    <r>
      <t>e</t>
    </r>
    <r>
      <rPr>
        <sz val="10"/>
        <rFont val="Arial"/>
        <family val="2"/>
      </rPr>
      <t>DP backlight brightness control</t>
    </r>
    <phoneticPr fontId="3" type="noConversion"/>
  </si>
  <si>
    <t>SOM-6869 A101-3</t>
  </si>
  <si>
    <t>Type 6 Rev. 2.1</t>
    <phoneticPr fontId="3" type="noConversion"/>
  </si>
  <si>
    <t>1 (PTN3460IBS)</t>
    <phoneticPr fontId="3" type="noConversion"/>
  </si>
  <si>
    <t>1 Option (Apollo lake)</t>
    <phoneticPr fontId="3" type="noConversion"/>
  </si>
  <si>
    <t>1 (CH7517A)</t>
    <phoneticPr fontId="3" type="noConversion"/>
  </si>
  <si>
    <t>2 (Apollo Lake)</t>
    <phoneticPr fontId="3" type="noConversion"/>
  </si>
  <si>
    <t>NA</t>
    <phoneticPr fontId="3" type="noConversion"/>
  </si>
  <si>
    <t>1 (Apollo Lake)</t>
    <phoneticPr fontId="3" type="noConversion"/>
  </si>
  <si>
    <t>8 (Apollo Lake)</t>
    <phoneticPr fontId="3" type="noConversion"/>
  </si>
  <si>
    <t>1 (I210IT)</t>
    <phoneticPr fontId="3" type="noConversion"/>
  </si>
  <si>
    <t>2(EIO-EIO-IS200)</t>
  </si>
  <si>
    <t>1 (Apollo Lake)</t>
    <phoneticPr fontId="3" type="noConversion"/>
  </si>
  <si>
    <t>x4 Option (Apollo Lake)</t>
    <phoneticPr fontId="3" type="noConversion"/>
  </si>
  <si>
    <t>NA</t>
    <phoneticPr fontId="3" type="noConversion"/>
  </si>
  <si>
    <t>1, 2 Option (Apollo Lake)</t>
  </si>
  <si>
    <t>2 (Apollo Lake)</t>
    <phoneticPr fontId="3" type="noConversion"/>
  </si>
  <si>
    <t>4 (EIO-IS200)</t>
  </si>
  <si>
    <t>1 (EIO-IS200)</t>
  </si>
  <si>
    <t>1 (Apollo Lake)</t>
    <phoneticPr fontId="3" type="noConversion"/>
  </si>
  <si>
    <t>2 (EIO-IS200)</t>
  </si>
  <si>
    <t>3 (EIO-IS200/Apollo Lake)</t>
  </si>
  <si>
    <t xml:space="preserve"> GND (FIXED)  </t>
    <phoneticPr fontId="3" type="noConversion"/>
  </si>
  <si>
    <t xml:space="preserve"> SUS_S5#  </t>
    <phoneticPr fontId="3" type="noConversion"/>
  </si>
  <si>
    <t xml:space="preserve"> N/A</t>
    <phoneticPr fontId="3" type="noConversion"/>
  </si>
  <si>
    <t xml:space="preserve"> TPM_PP</t>
    <phoneticPr fontId="3" type="noConversion"/>
  </si>
  <si>
    <t xml:space="preserve"> RSVD   </t>
    <phoneticPr fontId="3" type="noConversion"/>
  </si>
  <si>
    <t xml:space="preserve"> RSVD  </t>
    <phoneticPr fontId="3" type="noConversion"/>
  </si>
  <si>
    <t xml:space="preserve"> GND  </t>
    <phoneticPr fontId="3" type="noConversion"/>
  </si>
  <si>
    <t xml:space="preserve"> GND  </t>
    <phoneticPr fontId="3" type="noConversion"/>
  </si>
  <si>
    <t>I210IT
Design</t>
    <phoneticPr fontId="3" type="noConversion"/>
  </si>
  <si>
    <t>Intra-pair Length Matching[mils]</t>
    <phoneticPr fontId="3" type="noConversion"/>
  </si>
  <si>
    <t>Inter-pair Length Matching[mils]</t>
    <phoneticPr fontId="3" type="noConversion"/>
  </si>
  <si>
    <t>Inner Layer</t>
    <phoneticPr fontId="3" type="noConversion"/>
  </si>
  <si>
    <t>Outer Layer</t>
    <phoneticPr fontId="3" type="noConversion"/>
  </si>
  <si>
    <t>I210IT to integrated magnetics with RJ-45 Connector</t>
    <phoneticPr fontId="3" type="noConversion"/>
  </si>
  <si>
    <t>L &lt; 2000</t>
    <phoneticPr fontId="3" type="noConversion"/>
  </si>
  <si>
    <t>DP - 100 Ω ± 10%
SE - 50Ω ± 10%</t>
    <phoneticPr fontId="3" type="noConversion"/>
  </si>
  <si>
    <t>DP - 100 Ω ± 15%
SE - 50Ω ± 15%</t>
    <phoneticPr fontId="3" type="noConversion"/>
  </si>
  <si>
    <t xml:space="preserve"> Segment</t>
    <phoneticPr fontId="3" type="noConversion"/>
  </si>
  <si>
    <t xml:space="preserve"> Notes</t>
    <phoneticPr fontId="3" type="noConversion"/>
  </si>
  <si>
    <t>Inner Layer</t>
    <phoneticPr fontId="3" type="noConversion"/>
  </si>
  <si>
    <t>Outer Layer</t>
    <phoneticPr fontId="3" type="noConversion"/>
  </si>
  <si>
    <t xml:space="preserve">L &lt; 30 </t>
    <phoneticPr fontId="3" type="noConversion"/>
  </si>
  <si>
    <t>SOM-6896 A101-2
Baseboard Length[mils]</t>
  </si>
  <si>
    <t>L &lt; 500</t>
    <phoneticPr fontId="3" type="noConversion"/>
  </si>
  <si>
    <r>
      <t>SE</t>
    </r>
    <r>
      <rPr>
        <sz val="10"/>
        <color indexed="9"/>
        <rFont val="Arial"/>
        <family val="2"/>
      </rPr>
      <t xml:space="preserve"> - 50 Ω ± 10%</t>
    </r>
    <phoneticPr fontId="3" type="noConversion"/>
  </si>
  <si>
    <r>
      <t>SE</t>
    </r>
    <r>
      <rPr>
        <sz val="10"/>
        <color indexed="9"/>
        <rFont val="Arial"/>
        <family val="2"/>
      </rPr>
      <t xml:space="preserve"> - 50 Ω ± 15%</t>
    </r>
    <phoneticPr fontId="3" type="noConversion"/>
  </si>
  <si>
    <r>
      <t>SE</t>
    </r>
    <r>
      <rPr>
        <sz val="10"/>
        <color indexed="9"/>
        <rFont val="Arial"/>
        <family val="2"/>
      </rPr>
      <t xml:space="preserve"> - 50 Ω ± 10%</t>
    </r>
    <phoneticPr fontId="3" type="noConversion"/>
  </si>
  <si>
    <r>
      <t>SE</t>
    </r>
    <r>
      <rPr>
        <sz val="10"/>
        <color indexed="9"/>
        <rFont val="Arial"/>
        <family val="2"/>
      </rPr>
      <t xml:space="preserve"> - 50 Ω ± 15%</t>
    </r>
    <phoneticPr fontId="3" type="noConversion"/>
  </si>
  <si>
    <t>L &lt; 5</t>
    <phoneticPr fontId="3" type="noConversion"/>
  </si>
  <si>
    <r>
      <t xml:space="preserve">DP </t>
    </r>
    <r>
      <rPr>
        <sz val="10"/>
        <color indexed="9"/>
        <rFont val="Arial"/>
        <family val="2"/>
      </rPr>
      <t>- 85 Ω ± 10%
SE - 50 Ω ± 10%</t>
    </r>
    <phoneticPr fontId="3" type="noConversion"/>
  </si>
  <si>
    <t>N/A</t>
    <phoneticPr fontId="3" type="noConversion"/>
  </si>
  <si>
    <t>Pin No.</t>
    <phoneticPr fontId="17" type="noConversion"/>
  </si>
  <si>
    <t xml:space="preserve"> PCI Express Lanes 
 </t>
    <phoneticPr fontId="3" type="noConversion"/>
  </si>
  <si>
    <t>General Purpose</t>
    <phoneticPr fontId="3" type="noConversion"/>
  </si>
  <si>
    <t>A68</t>
    <phoneticPr fontId="3" type="noConversion"/>
  </si>
  <si>
    <t xml:space="preserve"> PCIE_TX0+ </t>
    <phoneticPr fontId="3" type="noConversion"/>
  </si>
  <si>
    <t>N/A</t>
    <phoneticPr fontId="3" type="noConversion"/>
  </si>
  <si>
    <t>DP - 85 Ω ± 10%
SE - 50 Ω ± 10%</t>
    <phoneticPr fontId="3" type="noConversion"/>
  </si>
  <si>
    <t>A69</t>
    <phoneticPr fontId="3" type="noConversion"/>
  </si>
  <si>
    <t xml:space="preserve"> PCIE_TX0- </t>
    <phoneticPr fontId="3" type="noConversion"/>
  </si>
  <si>
    <t>A64</t>
    <phoneticPr fontId="3" type="noConversion"/>
  </si>
  <si>
    <t xml:space="preserve"> PCIE_TX1+ </t>
    <phoneticPr fontId="3" type="noConversion"/>
  </si>
  <si>
    <t>A65</t>
    <phoneticPr fontId="3" type="noConversion"/>
  </si>
  <si>
    <t xml:space="preserve"> PCIE_TX1- </t>
    <phoneticPr fontId="3" type="noConversion"/>
  </si>
  <si>
    <t>A61</t>
    <phoneticPr fontId="3" type="noConversion"/>
  </si>
  <si>
    <t xml:space="preserve"> PCIE_TX2+ </t>
    <phoneticPr fontId="3" type="noConversion"/>
  </si>
  <si>
    <t>A62</t>
    <phoneticPr fontId="3" type="noConversion"/>
  </si>
  <si>
    <t xml:space="preserve"> PCIE_TX2- </t>
    <phoneticPr fontId="3" type="noConversion"/>
  </si>
  <si>
    <t>A58</t>
    <phoneticPr fontId="3" type="noConversion"/>
  </si>
  <si>
    <t xml:space="preserve"> PCIE_TX3+ </t>
    <phoneticPr fontId="3" type="noConversion"/>
  </si>
  <si>
    <t>A59</t>
    <phoneticPr fontId="3" type="noConversion"/>
  </si>
  <si>
    <t xml:space="preserve"> PCIE_TX3- </t>
    <phoneticPr fontId="3" type="noConversion"/>
  </si>
  <si>
    <t>A55</t>
    <phoneticPr fontId="3" type="noConversion"/>
  </si>
  <si>
    <t xml:space="preserve"> PCIE_TX4+ </t>
    <phoneticPr fontId="3" type="noConversion"/>
  </si>
  <si>
    <t>A56</t>
    <phoneticPr fontId="3" type="noConversion"/>
  </si>
  <si>
    <t xml:space="preserve"> PCIE_TX4- </t>
    <phoneticPr fontId="3" type="noConversion"/>
  </si>
  <si>
    <t>A52</t>
    <phoneticPr fontId="3" type="noConversion"/>
  </si>
  <si>
    <t xml:space="preserve"> PCIE_TX5+ </t>
    <phoneticPr fontId="3" type="noConversion"/>
  </si>
  <si>
    <t xml:space="preserve"> PCIE_TX5- </t>
    <phoneticPr fontId="3" type="noConversion"/>
  </si>
  <si>
    <t>D19</t>
    <phoneticPr fontId="3" type="noConversion"/>
  </si>
  <si>
    <t xml:space="preserve"> PCIE_TX6+ </t>
    <phoneticPr fontId="3" type="noConversion"/>
  </si>
  <si>
    <t>D20</t>
    <phoneticPr fontId="3" type="noConversion"/>
  </si>
  <si>
    <t xml:space="preserve"> PCIE_TX6- </t>
    <phoneticPr fontId="3" type="noConversion"/>
  </si>
  <si>
    <t>D22</t>
    <phoneticPr fontId="3" type="noConversion"/>
  </si>
  <si>
    <t xml:space="preserve"> PCIE_TX7+ </t>
    <phoneticPr fontId="3" type="noConversion"/>
  </si>
  <si>
    <t>D23</t>
    <phoneticPr fontId="3" type="noConversion"/>
  </si>
  <si>
    <t xml:space="preserve"> PCIE_TX7- </t>
    <phoneticPr fontId="3" type="noConversion"/>
  </si>
  <si>
    <t>B68</t>
    <phoneticPr fontId="3" type="noConversion"/>
  </si>
  <si>
    <t xml:space="preserve"> PCIE_RX0+  </t>
    <phoneticPr fontId="3" type="noConversion"/>
  </si>
  <si>
    <t>B69</t>
    <phoneticPr fontId="3" type="noConversion"/>
  </si>
  <si>
    <t xml:space="preserve"> PCIE_RX0-</t>
    <phoneticPr fontId="3" type="noConversion"/>
  </si>
  <si>
    <t>B64</t>
    <phoneticPr fontId="3" type="noConversion"/>
  </si>
  <si>
    <t>B65</t>
    <phoneticPr fontId="3" type="noConversion"/>
  </si>
  <si>
    <t>B61</t>
    <phoneticPr fontId="3" type="noConversion"/>
  </si>
  <si>
    <t>B62</t>
    <phoneticPr fontId="3" type="noConversion"/>
  </si>
  <si>
    <t>B58</t>
    <phoneticPr fontId="3" type="noConversion"/>
  </si>
  <si>
    <t>B59</t>
    <phoneticPr fontId="3" type="noConversion"/>
  </si>
  <si>
    <t>B55</t>
    <phoneticPr fontId="3" type="noConversion"/>
  </si>
  <si>
    <t>B56</t>
    <phoneticPr fontId="3" type="noConversion"/>
  </si>
  <si>
    <t>B52</t>
    <phoneticPr fontId="3" type="noConversion"/>
  </si>
  <si>
    <t>B53</t>
    <phoneticPr fontId="3" type="noConversion"/>
  </si>
  <si>
    <t>C19</t>
    <phoneticPr fontId="3" type="noConversion"/>
  </si>
  <si>
    <t>N/A</t>
    <phoneticPr fontId="3" type="noConversion"/>
  </si>
  <si>
    <t>C20</t>
    <phoneticPr fontId="3" type="noConversion"/>
  </si>
  <si>
    <t>C22</t>
    <phoneticPr fontId="3" type="noConversion"/>
  </si>
  <si>
    <t>C23</t>
    <phoneticPr fontId="3" type="noConversion"/>
  </si>
  <si>
    <t>Pin No.</t>
    <phoneticPr fontId="17" type="noConversion"/>
  </si>
  <si>
    <t xml:space="preserve"> PCI Express Lanes 
 </t>
    <phoneticPr fontId="3" type="noConversion"/>
  </si>
  <si>
    <t xml:space="preserve"> x16 Graphics </t>
    <phoneticPr fontId="3" type="noConversion"/>
  </si>
  <si>
    <t>D52</t>
    <phoneticPr fontId="3" type="noConversion"/>
  </si>
  <si>
    <t xml:space="preserve"> PEG_TX0+</t>
    <phoneticPr fontId="3" type="noConversion"/>
  </si>
  <si>
    <t>D53</t>
    <phoneticPr fontId="3" type="noConversion"/>
  </si>
  <si>
    <t xml:space="preserve"> PEG_TX0-  </t>
    <phoneticPr fontId="3" type="noConversion"/>
  </si>
  <si>
    <t>D55</t>
    <phoneticPr fontId="3" type="noConversion"/>
  </si>
  <si>
    <r>
      <t xml:space="preserve"> PEG_TX1+</t>
    </r>
    <r>
      <rPr>
        <sz val="10"/>
        <rFont val="Arial"/>
        <family val="2"/>
      </rPr>
      <t/>
    </r>
  </si>
  <si>
    <t>D56</t>
    <phoneticPr fontId="3" type="noConversion"/>
  </si>
  <si>
    <t>D58</t>
    <phoneticPr fontId="3" type="noConversion"/>
  </si>
  <si>
    <r>
      <t xml:space="preserve"> PEG_TX2+</t>
    </r>
    <r>
      <rPr>
        <sz val="10"/>
        <rFont val="Arial"/>
        <family val="2"/>
      </rPr>
      <t/>
    </r>
  </si>
  <si>
    <t>D59</t>
    <phoneticPr fontId="3" type="noConversion"/>
  </si>
  <si>
    <t>D61</t>
    <phoneticPr fontId="3" type="noConversion"/>
  </si>
  <si>
    <r>
      <t xml:space="preserve"> PEG_TX3+</t>
    </r>
    <r>
      <rPr>
        <sz val="10"/>
        <rFont val="Arial"/>
        <family val="2"/>
      </rPr>
      <t/>
    </r>
  </si>
  <si>
    <t>D62</t>
    <phoneticPr fontId="3" type="noConversion"/>
  </si>
  <si>
    <t>D65</t>
    <phoneticPr fontId="3" type="noConversion"/>
  </si>
  <si>
    <r>
      <t xml:space="preserve"> PEG_TX4+</t>
    </r>
    <r>
      <rPr>
        <sz val="10"/>
        <rFont val="Arial"/>
        <family val="2"/>
      </rPr>
      <t/>
    </r>
  </si>
  <si>
    <t>D66</t>
    <phoneticPr fontId="3" type="noConversion"/>
  </si>
  <si>
    <t>D68</t>
    <phoneticPr fontId="3" type="noConversion"/>
  </si>
  <si>
    <r>
      <t xml:space="preserve"> PEG_TX5+</t>
    </r>
    <r>
      <rPr>
        <sz val="10"/>
        <rFont val="Arial"/>
        <family val="2"/>
      </rPr>
      <t/>
    </r>
  </si>
  <si>
    <t>D69</t>
    <phoneticPr fontId="3" type="noConversion"/>
  </si>
  <si>
    <t>D71</t>
    <phoneticPr fontId="3" type="noConversion"/>
  </si>
  <si>
    <r>
      <t xml:space="preserve"> PEG_TX6+</t>
    </r>
    <r>
      <rPr>
        <sz val="10"/>
        <rFont val="Arial"/>
        <family val="2"/>
      </rPr>
      <t/>
    </r>
  </si>
  <si>
    <t>D72</t>
    <phoneticPr fontId="3" type="noConversion"/>
  </si>
  <si>
    <t>D74</t>
    <phoneticPr fontId="3" type="noConversion"/>
  </si>
  <si>
    <r>
      <t xml:space="preserve"> PEG_TX7+</t>
    </r>
    <r>
      <rPr>
        <sz val="10"/>
        <rFont val="Arial"/>
        <family val="2"/>
      </rPr>
      <t/>
    </r>
  </si>
  <si>
    <t>D75</t>
    <phoneticPr fontId="3" type="noConversion"/>
  </si>
  <si>
    <t>D78</t>
    <phoneticPr fontId="3" type="noConversion"/>
  </si>
  <si>
    <r>
      <t xml:space="preserve"> PEG_TX8+</t>
    </r>
    <r>
      <rPr>
        <sz val="10"/>
        <rFont val="Arial"/>
        <family val="2"/>
      </rPr>
      <t/>
    </r>
  </si>
  <si>
    <t>D79</t>
    <phoneticPr fontId="3" type="noConversion"/>
  </si>
  <si>
    <t>D81</t>
    <phoneticPr fontId="3" type="noConversion"/>
  </si>
  <si>
    <r>
      <t xml:space="preserve"> PEG_TX9+</t>
    </r>
    <r>
      <rPr>
        <sz val="10"/>
        <rFont val="Arial"/>
        <family val="2"/>
      </rPr>
      <t/>
    </r>
  </si>
  <si>
    <t>D82</t>
    <phoneticPr fontId="3" type="noConversion"/>
  </si>
  <si>
    <t>D85</t>
    <phoneticPr fontId="3" type="noConversion"/>
  </si>
  <si>
    <r>
      <t xml:space="preserve"> PEG_TX10+</t>
    </r>
    <r>
      <rPr>
        <sz val="10"/>
        <rFont val="Arial"/>
        <family val="2"/>
      </rPr>
      <t/>
    </r>
  </si>
  <si>
    <t>D86</t>
    <phoneticPr fontId="3" type="noConversion"/>
  </si>
  <si>
    <t>D88</t>
    <phoneticPr fontId="3" type="noConversion"/>
  </si>
  <si>
    <r>
      <t xml:space="preserve"> PEG_TX11+</t>
    </r>
    <r>
      <rPr>
        <sz val="10"/>
        <rFont val="Arial"/>
        <family val="2"/>
      </rPr>
      <t/>
    </r>
  </si>
  <si>
    <t>D89</t>
    <phoneticPr fontId="3" type="noConversion"/>
  </si>
  <si>
    <t>D91</t>
    <phoneticPr fontId="3" type="noConversion"/>
  </si>
  <si>
    <r>
      <t xml:space="preserve"> PEG_TX12+</t>
    </r>
    <r>
      <rPr>
        <sz val="10"/>
        <rFont val="Arial"/>
        <family val="2"/>
      </rPr>
      <t/>
    </r>
  </si>
  <si>
    <t>D92</t>
    <phoneticPr fontId="3" type="noConversion"/>
  </si>
  <si>
    <t>D94</t>
    <phoneticPr fontId="3" type="noConversion"/>
  </si>
  <si>
    <r>
      <t xml:space="preserve"> PEG_TX13+</t>
    </r>
    <r>
      <rPr>
        <sz val="10"/>
        <rFont val="Arial"/>
        <family val="2"/>
      </rPr>
      <t/>
    </r>
  </si>
  <si>
    <t>D95</t>
    <phoneticPr fontId="3" type="noConversion"/>
  </si>
  <si>
    <t>D98</t>
    <phoneticPr fontId="3" type="noConversion"/>
  </si>
  <si>
    <r>
      <t xml:space="preserve"> PEG_TX14+</t>
    </r>
    <r>
      <rPr>
        <sz val="10"/>
        <rFont val="Arial"/>
        <family val="2"/>
      </rPr>
      <t/>
    </r>
  </si>
  <si>
    <t>D99</t>
    <phoneticPr fontId="3" type="noConversion"/>
  </si>
  <si>
    <t>D101</t>
    <phoneticPr fontId="3" type="noConversion"/>
  </si>
  <si>
    <r>
      <t xml:space="preserve"> PEG_TX15+</t>
    </r>
    <r>
      <rPr>
        <sz val="10"/>
        <rFont val="Arial"/>
        <family val="2"/>
      </rPr>
      <t/>
    </r>
  </si>
  <si>
    <t>D102</t>
    <phoneticPr fontId="3" type="noConversion"/>
  </si>
  <si>
    <t>C52</t>
    <phoneticPr fontId="3" type="noConversion"/>
  </si>
  <si>
    <t xml:space="preserve"> PEG_RX0+</t>
    <phoneticPr fontId="3" type="noConversion"/>
  </si>
  <si>
    <t>C53</t>
    <phoneticPr fontId="3" type="noConversion"/>
  </si>
  <si>
    <t xml:space="preserve"> PEG_RX0-  </t>
    <phoneticPr fontId="3" type="noConversion"/>
  </si>
  <si>
    <t>C55</t>
    <phoneticPr fontId="3" type="noConversion"/>
  </si>
  <si>
    <r>
      <t xml:space="preserve"> PEG_RX1+</t>
    </r>
    <r>
      <rPr>
        <sz val="10"/>
        <rFont val="Arial"/>
        <family val="2"/>
      </rPr>
      <t/>
    </r>
  </si>
  <si>
    <t>C56</t>
    <phoneticPr fontId="3" type="noConversion"/>
  </si>
  <si>
    <t>C58</t>
    <phoneticPr fontId="3" type="noConversion"/>
  </si>
  <si>
    <r>
      <t xml:space="preserve"> PEG_RX2+</t>
    </r>
    <r>
      <rPr>
        <sz val="10"/>
        <rFont val="Arial"/>
        <family val="2"/>
      </rPr>
      <t/>
    </r>
  </si>
  <si>
    <t>C59</t>
    <phoneticPr fontId="3" type="noConversion"/>
  </si>
  <si>
    <t>C61</t>
    <phoneticPr fontId="3" type="noConversion"/>
  </si>
  <si>
    <r>
      <t xml:space="preserve"> PEG_RX3+</t>
    </r>
    <r>
      <rPr>
        <sz val="10"/>
        <rFont val="Arial"/>
        <family val="2"/>
      </rPr>
      <t/>
    </r>
  </si>
  <si>
    <t>C62</t>
    <phoneticPr fontId="3" type="noConversion"/>
  </si>
  <si>
    <t>C65</t>
    <phoneticPr fontId="3" type="noConversion"/>
  </si>
  <si>
    <r>
      <t xml:space="preserve"> PEG_RX4+</t>
    </r>
    <r>
      <rPr>
        <sz val="10"/>
        <rFont val="Arial"/>
        <family val="2"/>
      </rPr>
      <t/>
    </r>
  </si>
  <si>
    <t>C66</t>
    <phoneticPr fontId="3" type="noConversion"/>
  </si>
  <si>
    <t>C68</t>
    <phoneticPr fontId="3" type="noConversion"/>
  </si>
  <si>
    <r>
      <t xml:space="preserve"> PEG_RX5+</t>
    </r>
    <r>
      <rPr>
        <sz val="10"/>
        <rFont val="Arial"/>
        <family val="2"/>
      </rPr>
      <t/>
    </r>
  </si>
  <si>
    <t>C69</t>
    <phoneticPr fontId="3" type="noConversion"/>
  </si>
  <si>
    <t>C71</t>
    <phoneticPr fontId="3" type="noConversion"/>
  </si>
  <si>
    <r>
      <t xml:space="preserve"> PEG_RX6+</t>
    </r>
    <r>
      <rPr>
        <sz val="10"/>
        <rFont val="Arial"/>
        <family val="2"/>
      </rPr>
      <t/>
    </r>
  </si>
  <si>
    <t>C72</t>
    <phoneticPr fontId="3" type="noConversion"/>
  </si>
  <si>
    <t>C74</t>
    <phoneticPr fontId="3" type="noConversion"/>
  </si>
  <si>
    <r>
      <t xml:space="preserve"> PEG_RX7+</t>
    </r>
    <r>
      <rPr>
        <sz val="10"/>
        <rFont val="Arial"/>
        <family val="2"/>
      </rPr>
      <t/>
    </r>
  </si>
  <si>
    <t>C75</t>
    <phoneticPr fontId="3" type="noConversion"/>
  </si>
  <si>
    <t>C78</t>
    <phoneticPr fontId="3" type="noConversion"/>
  </si>
  <si>
    <r>
      <t xml:space="preserve"> PEG_RX8+</t>
    </r>
    <r>
      <rPr>
        <sz val="10"/>
        <rFont val="Arial"/>
        <family val="2"/>
      </rPr>
      <t/>
    </r>
  </si>
  <si>
    <t>C79</t>
    <phoneticPr fontId="3" type="noConversion"/>
  </si>
  <si>
    <t>C81</t>
    <phoneticPr fontId="3" type="noConversion"/>
  </si>
  <si>
    <r>
      <t xml:space="preserve"> PEG_RX9+</t>
    </r>
    <r>
      <rPr>
        <sz val="10"/>
        <rFont val="Arial"/>
        <family val="2"/>
      </rPr>
      <t/>
    </r>
  </si>
  <si>
    <t>C82</t>
    <phoneticPr fontId="3" type="noConversion"/>
  </si>
  <si>
    <t>C85</t>
    <phoneticPr fontId="3" type="noConversion"/>
  </si>
  <si>
    <r>
      <t xml:space="preserve"> PEG_RX10+</t>
    </r>
    <r>
      <rPr>
        <sz val="10"/>
        <rFont val="Arial"/>
        <family val="2"/>
      </rPr>
      <t/>
    </r>
  </si>
  <si>
    <t>C86</t>
    <phoneticPr fontId="3" type="noConversion"/>
  </si>
  <si>
    <t>C88</t>
    <phoneticPr fontId="3" type="noConversion"/>
  </si>
  <si>
    <r>
      <t xml:space="preserve"> PEG_RX11+</t>
    </r>
    <r>
      <rPr>
        <sz val="10"/>
        <rFont val="Arial"/>
        <family val="2"/>
      </rPr>
      <t/>
    </r>
  </si>
  <si>
    <t>C89</t>
    <phoneticPr fontId="3" type="noConversion"/>
  </si>
  <si>
    <t>C91</t>
    <phoneticPr fontId="3" type="noConversion"/>
  </si>
  <si>
    <r>
      <t xml:space="preserve"> PEG_RX12+</t>
    </r>
    <r>
      <rPr>
        <sz val="10"/>
        <rFont val="Arial"/>
        <family val="2"/>
      </rPr>
      <t/>
    </r>
  </si>
  <si>
    <t>C92</t>
    <phoneticPr fontId="3" type="noConversion"/>
  </si>
  <si>
    <t>C94</t>
    <phoneticPr fontId="3" type="noConversion"/>
  </si>
  <si>
    <r>
      <t xml:space="preserve"> PEG_RX13+</t>
    </r>
    <r>
      <rPr>
        <sz val="10"/>
        <rFont val="Arial"/>
        <family val="2"/>
      </rPr>
      <t/>
    </r>
  </si>
  <si>
    <t>C95</t>
    <phoneticPr fontId="3" type="noConversion"/>
  </si>
  <si>
    <t>C98</t>
    <phoneticPr fontId="3" type="noConversion"/>
  </si>
  <si>
    <r>
      <t xml:space="preserve"> PEG_RX14+</t>
    </r>
    <r>
      <rPr>
        <sz val="10"/>
        <rFont val="Arial"/>
        <family val="2"/>
      </rPr>
      <t/>
    </r>
  </si>
  <si>
    <t>C99</t>
    <phoneticPr fontId="3" type="noConversion"/>
  </si>
  <si>
    <t>C101</t>
    <phoneticPr fontId="3" type="noConversion"/>
  </si>
  <si>
    <r>
      <t xml:space="preserve"> PEG_RX15+</t>
    </r>
    <r>
      <rPr>
        <sz val="10"/>
        <rFont val="Arial"/>
        <family val="2"/>
      </rPr>
      <t/>
    </r>
  </si>
  <si>
    <t>C102</t>
    <phoneticPr fontId="3" type="noConversion"/>
  </si>
  <si>
    <t xml:space="preserve"> PCI Express Clock</t>
    <phoneticPr fontId="3" type="noConversion"/>
  </si>
  <si>
    <t>Inner Layer</t>
    <phoneticPr fontId="3" type="noConversion"/>
  </si>
  <si>
    <t>Outer Layer</t>
    <phoneticPr fontId="3" type="noConversion"/>
  </si>
  <si>
    <t>A88</t>
    <phoneticPr fontId="3" type="noConversion"/>
  </si>
  <si>
    <t xml:space="preserve"> PCIE0_CLK_REF+</t>
    <phoneticPr fontId="3" type="noConversion"/>
  </si>
  <si>
    <r>
      <t>DP - 85</t>
    </r>
    <r>
      <rPr>
        <sz val="10"/>
        <color indexed="9"/>
        <rFont val="Arial"/>
        <family val="2"/>
      </rPr>
      <t xml:space="preserve"> Ω ± 10%</t>
    </r>
    <r>
      <rPr>
        <b/>
        <sz val="10"/>
        <color indexed="9"/>
        <rFont val="Arial"/>
        <family val="2"/>
      </rPr>
      <t xml:space="preserve">
SE - </t>
    </r>
    <r>
      <rPr>
        <sz val="10"/>
        <color indexed="9"/>
        <rFont val="Arial"/>
        <family val="2"/>
      </rPr>
      <t>50 Ω ± 10%</t>
    </r>
    <phoneticPr fontId="3" type="noConversion"/>
  </si>
  <si>
    <r>
      <t>DP - 85</t>
    </r>
    <r>
      <rPr>
        <sz val="10"/>
        <color indexed="9"/>
        <rFont val="Arial"/>
        <family val="2"/>
      </rPr>
      <t xml:space="preserve"> Ω ± 15%</t>
    </r>
    <r>
      <rPr>
        <b/>
        <sz val="10"/>
        <color indexed="9"/>
        <rFont val="Arial"/>
        <family val="2"/>
      </rPr>
      <t xml:space="preserve">
SE - </t>
    </r>
    <r>
      <rPr>
        <sz val="10"/>
        <color indexed="9"/>
        <rFont val="Arial"/>
        <family val="2"/>
      </rPr>
      <t>50 Ω ± 15%</t>
    </r>
    <phoneticPr fontId="3" type="noConversion"/>
  </si>
  <si>
    <t>A89</t>
    <phoneticPr fontId="3" type="noConversion"/>
  </si>
  <si>
    <t xml:space="preserve"> PCIE0_CLK_REF-  </t>
    <phoneticPr fontId="3" type="noConversion"/>
  </si>
  <si>
    <t>D54</t>
    <phoneticPr fontId="3" type="noConversion"/>
  </si>
  <si>
    <t>D97</t>
    <phoneticPr fontId="3" type="noConversion"/>
  </si>
  <si>
    <t>***check Layout guide length</t>
    <phoneticPr fontId="3" type="noConversion"/>
  </si>
  <si>
    <r>
      <t xml:space="preserve"> Loss (dB)</t>
    </r>
    <r>
      <rPr>
        <b/>
        <sz val="10"/>
        <rFont val="Arial"/>
        <family val="2"/>
      </rPr>
      <t xml:space="preserve">
</t>
    </r>
    <r>
      <rPr>
        <b/>
        <sz val="10"/>
        <color indexed="17"/>
        <rFont val="Arial"/>
        <family val="2"/>
      </rPr>
      <t>max. Length
[mm/inches]</t>
    </r>
    <phoneticPr fontId="3" type="noConversion"/>
  </si>
  <si>
    <r>
      <t xml:space="preserve"> L</t>
    </r>
    <r>
      <rPr>
        <vertAlign val="subscript"/>
        <sz val="10"/>
        <rFont val="Arial"/>
        <family val="2"/>
      </rPr>
      <t>A</t>
    </r>
    <phoneticPr fontId="3" type="noConversion"/>
  </si>
  <si>
    <r>
      <t>3.46</t>
    </r>
    <r>
      <rPr>
        <sz val="10"/>
        <rFont val="Arial"/>
        <family val="2"/>
      </rPr>
      <t xml:space="preserve">
</t>
    </r>
    <r>
      <rPr>
        <sz val="10"/>
        <color indexed="17"/>
        <rFont val="Arial"/>
        <family val="2"/>
      </rPr>
      <t>130/5.15</t>
    </r>
    <phoneticPr fontId="3" type="noConversion"/>
  </si>
  <si>
    <r>
      <t xml:space="preserve">Allowance for </t>
    </r>
    <r>
      <rPr>
        <sz val="10"/>
        <color indexed="22"/>
        <rFont val="Arial"/>
        <family val="2"/>
      </rPr>
      <t xml:space="preserve">5.15 inches of module trace </t>
    </r>
    <r>
      <rPr>
        <sz val="10"/>
        <color indexed="17"/>
        <rFont val="Arial"/>
        <family val="2"/>
      </rPr>
      <t>3.45 dB loss</t>
    </r>
    <r>
      <rPr>
        <sz val="10"/>
        <rFont val="Arial"/>
        <family val="2"/>
      </rPr>
      <t xml:space="preserve"> @ 0.28 dB / GHz / inch and 1.66 dB crosstalk allowance. Coupling caps not included.</t>
    </r>
    <phoneticPr fontId="3" type="noConversion"/>
  </si>
  <si>
    <t xml:space="preserve"> Coupling Caps</t>
    <phoneticPr fontId="3" type="noConversion"/>
  </si>
  <si>
    <r>
      <t>1.19 dB loss.</t>
    </r>
    <r>
      <rPr>
        <sz val="10"/>
        <rFont val="Arial"/>
        <family val="2"/>
      </rPr>
      <t xml:space="preserve"> </t>
    </r>
    <r>
      <rPr>
        <sz val="10"/>
        <rFont val="Arial"/>
        <family val="2"/>
      </rPr>
      <t>From PCI Express Card Electromechanical Spec., Rev. 1.1, parameters (L</t>
    </r>
    <r>
      <rPr>
        <vertAlign val="subscript"/>
        <sz val="10"/>
        <rFont val="Arial"/>
        <family val="2"/>
      </rPr>
      <t>ST</t>
    </r>
    <r>
      <rPr>
        <sz val="10"/>
        <rFont val="Arial"/>
        <family val="2"/>
      </rPr>
      <t xml:space="preserve"> – L</t>
    </r>
    <r>
      <rPr>
        <vertAlign val="subscript"/>
        <sz val="10"/>
        <rFont val="Arial"/>
        <family val="2"/>
      </rPr>
      <t>SR</t>
    </r>
    <r>
      <rPr>
        <sz val="10"/>
        <rFont val="Arial"/>
        <family val="2"/>
      </rPr>
      <t>). Includes crosstalk allowance of 0.79 dB.</t>
    </r>
    <phoneticPr fontId="3" type="noConversion"/>
  </si>
  <si>
    <t>557775_APL_PDG_Rev2.0.pdf PG140</t>
    <phoneticPr fontId="3" type="noConversion"/>
  </si>
  <si>
    <r>
      <t xml:space="preserve"> L</t>
    </r>
    <r>
      <rPr>
        <vertAlign val="subscript"/>
        <sz val="10"/>
        <rFont val="Arial"/>
        <family val="2"/>
      </rPr>
      <t>B</t>
    </r>
    <phoneticPr fontId="3" type="noConversion"/>
  </si>
  <si>
    <r>
      <t>COM Express</t>
    </r>
    <r>
      <rPr>
        <vertAlign val="superscript"/>
        <sz val="10"/>
        <rFont val="Arial"/>
        <family val="2"/>
      </rPr>
      <t>TM</t>
    </r>
    <r>
      <rPr>
        <sz val="10"/>
        <rFont val="Arial"/>
        <family val="2"/>
      </rPr>
      <t xml:space="preserve"> connector at 1.25 GHz measured value</t>
    </r>
    <r>
      <rPr>
        <sz val="10"/>
        <rFont val="Arial"/>
        <family val="2"/>
      </rPr>
      <t>:</t>
    </r>
    <r>
      <rPr>
        <sz val="10"/>
        <color indexed="17"/>
        <rFont val="Arial"/>
        <family val="2"/>
      </rPr>
      <t xml:space="preserve"> 0.25 dB loss.</t>
    </r>
    <phoneticPr fontId="3" type="noConversion"/>
  </si>
  <si>
    <r>
      <t xml:space="preserve"> L</t>
    </r>
    <r>
      <rPr>
        <vertAlign val="subscript"/>
        <sz val="10"/>
        <rFont val="Arial"/>
        <family val="2"/>
      </rPr>
      <t>C</t>
    </r>
    <phoneticPr fontId="3" type="noConversion"/>
  </si>
  <si>
    <r>
      <t>4.4</t>
    </r>
    <r>
      <rPr>
        <sz val="10"/>
        <rFont val="Arial"/>
        <family val="2"/>
      </rPr>
      <t xml:space="preserve">
</t>
    </r>
    <r>
      <rPr>
        <sz val="10"/>
        <color indexed="17"/>
        <rFont val="Arial"/>
        <family val="2"/>
      </rPr>
      <t>228/9.0</t>
    </r>
    <phoneticPr fontId="3" type="noConversion"/>
  </si>
  <si>
    <r>
      <t xml:space="preserve">Allowance for </t>
    </r>
    <r>
      <rPr>
        <sz val="10"/>
        <color indexed="22"/>
        <rFont val="Arial"/>
        <family val="2"/>
      </rPr>
      <t xml:space="preserve">9 inches of Carrier Board trace </t>
    </r>
    <r>
      <rPr>
        <sz val="10"/>
        <color indexed="17"/>
        <rFont val="Arial"/>
        <family val="2"/>
      </rPr>
      <t>4.40 db loss</t>
    </r>
    <r>
      <rPr>
        <sz val="10"/>
        <rFont val="Arial"/>
        <family val="2"/>
      </rPr>
      <t xml:space="preserve"> @ 0.28 dB / GHz / inch and a 1.25 dB crosstalk allowance.</t>
    </r>
    <phoneticPr fontId="3" type="noConversion"/>
  </si>
  <si>
    <r>
      <t xml:space="preserve"> L</t>
    </r>
    <r>
      <rPr>
        <vertAlign val="subscript"/>
        <sz val="10"/>
        <rFont val="Arial"/>
        <family val="2"/>
      </rPr>
      <t>D</t>
    </r>
    <phoneticPr fontId="3" type="noConversion"/>
  </si>
  <si>
    <r>
      <t>1.25 dB loss.</t>
    </r>
    <r>
      <rPr>
        <sz val="10"/>
        <rFont val="Arial"/>
        <family val="2"/>
      </rPr>
      <t xml:space="preserve"> </t>
    </r>
    <r>
      <rPr>
        <sz val="10"/>
        <rFont val="Arial"/>
        <family val="2"/>
      </rPr>
      <t>PCI Express Card Electromechanical Spec Rev 1.1 “guard band” allowance for slot connector – includes 1.0 dB connector loss.</t>
    </r>
    <phoneticPr fontId="3" type="noConversion"/>
  </si>
  <si>
    <r>
      <t xml:space="preserve"> L</t>
    </r>
    <r>
      <rPr>
        <vertAlign val="subscript"/>
        <sz val="10"/>
        <rFont val="Arial"/>
        <family val="2"/>
      </rPr>
      <t>E</t>
    </r>
    <phoneticPr fontId="3" type="noConversion"/>
  </si>
  <si>
    <r>
      <t>2.65 dB loss.</t>
    </r>
    <r>
      <rPr>
        <sz val="10"/>
        <rFont val="Arial"/>
        <family val="2"/>
      </rPr>
      <t xml:space="preserve"> </t>
    </r>
    <r>
      <rPr>
        <sz val="10"/>
        <rFont val="Arial"/>
        <family val="2"/>
      </rPr>
      <t>From PCI Express Card Electromechanical Spec., Rev. 1.1(without coupling caps; L</t>
    </r>
    <r>
      <rPr>
        <vertAlign val="subscript"/>
        <sz val="10"/>
        <rFont val="Arial"/>
        <family val="2"/>
      </rPr>
      <t>AR</t>
    </r>
    <r>
      <rPr>
        <sz val="10"/>
        <rFont val="Arial"/>
        <family val="2"/>
      </rPr>
      <t>). Implied crosstalk allowance is 1.25 dB.</t>
    </r>
    <phoneticPr fontId="3" type="noConversion"/>
  </si>
  <si>
    <t xml:space="preserve"> Total</t>
    <phoneticPr fontId="3" type="noConversion"/>
  </si>
  <si>
    <t>13.20 dB loss.</t>
    <phoneticPr fontId="3" type="noConversion"/>
  </si>
  <si>
    <r>
      <t xml:space="preserve">The module transmit and receive insertion loss budgets are different due to the presence of the coupling caps in the module transmit path. The module transmit path insertion loss budget </t>
    </r>
    <r>
      <rPr>
        <b/>
        <i/>
        <sz val="10"/>
        <rFont val="Arial"/>
        <family val="2"/>
      </rPr>
      <t>shall</t>
    </r>
    <r>
      <rPr>
        <sz val="10"/>
        <rFont val="Arial"/>
        <family val="2"/>
      </rPr>
      <t xml:space="preserve"> be 4.65 dB (3.46 dB + 1.19 dB). The module receive path insertion loss budget </t>
    </r>
    <r>
      <rPr>
        <b/>
        <i/>
        <sz val="10"/>
        <rFont val="Arial"/>
        <family val="2"/>
      </rPr>
      <t>shall</t>
    </r>
    <r>
      <rPr>
        <sz val="10"/>
        <rFont val="Arial"/>
        <family val="2"/>
      </rPr>
      <t xml:space="preserve"> be 3.46 dB. COM ExpressTM connector loss is accounted for separately.
The Carrier Board transmit and receive insertion loss budgets are the same in this case. The Carrier Board insertion loss budget </t>
    </r>
    <r>
      <rPr>
        <b/>
        <i/>
        <sz val="10"/>
        <rFont val="Arial"/>
        <family val="2"/>
      </rPr>
      <t>shall</t>
    </r>
    <r>
      <rPr>
        <sz val="10"/>
        <rFont val="Arial"/>
        <family val="2"/>
      </rPr>
      <t xml:space="preserve"> be 4.40 dB. COM ExpressTM connector and slot card connector losses are accounted for separately.
The slot card transmit and receive insertion loss budgets are different due to the presence of the coupling caps in the slot card’s transmit path. The slot card’s transmit path insertion loss budget is 3.84 dB (2.65 dB + 1.19 dB) per the PCI Express Card Electromechanical Specification Revision 1.1. The slot card’s receive path insertion loss budget is 2.65 dB per the same specification. Slot card connector loss is accounted for separately.</t>
    </r>
    <phoneticPr fontId="3" type="noConversion"/>
  </si>
  <si>
    <t>PCI Express Insertion Loss Budget, 2.5 GHz with Carrier Board Slot Card</t>
    <phoneticPr fontId="3" type="noConversion"/>
  </si>
  <si>
    <t xml:space="preserve"> max. Length 
[mm/inches]  </t>
    <phoneticPr fontId="3" type="noConversion"/>
  </si>
  <si>
    <r>
      <t xml:space="preserve"> L</t>
    </r>
    <r>
      <rPr>
        <vertAlign val="subscript"/>
        <sz val="10"/>
        <color indexed="17"/>
        <rFont val="Arial"/>
        <family val="2"/>
      </rPr>
      <t>A</t>
    </r>
    <r>
      <rPr>
        <sz val="10"/>
        <color indexed="17"/>
        <rFont val="Arial"/>
        <family val="2"/>
      </rPr>
      <t xml:space="preserve">  </t>
    </r>
    <phoneticPr fontId="3" type="noConversion"/>
  </si>
  <si>
    <t xml:space="preserve"> Allowance for module trace. Coupling cap effects included within simulation.    </t>
    <phoneticPr fontId="3" type="noConversion"/>
  </si>
  <si>
    <r>
      <t xml:space="preserve"> L</t>
    </r>
    <r>
      <rPr>
        <vertAlign val="subscript"/>
        <sz val="10"/>
        <color indexed="17"/>
        <rFont val="Arial"/>
        <family val="2"/>
      </rPr>
      <t>B</t>
    </r>
    <r>
      <rPr>
        <sz val="10"/>
        <color indexed="17"/>
        <rFont val="Arial"/>
        <family val="2"/>
      </rPr>
      <t xml:space="preserve">  </t>
    </r>
    <phoneticPr fontId="3" type="noConversion"/>
  </si>
  <si>
    <r>
      <t xml:space="preserve"> L</t>
    </r>
    <r>
      <rPr>
        <vertAlign val="subscript"/>
        <sz val="10"/>
        <color indexed="17"/>
        <rFont val="Arial"/>
        <family val="2"/>
      </rPr>
      <t xml:space="preserve">C  </t>
    </r>
    <phoneticPr fontId="3" type="noConversion"/>
  </si>
  <si>
    <r>
      <t xml:space="preserve"> L</t>
    </r>
    <r>
      <rPr>
        <vertAlign val="subscript"/>
        <sz val="10"/>
        <color indexed="17"/>
        <rFont val="Arial"/>
        <family val="2"/>
      </rPr>
      <t xml:space="preserve">D </t>
    </r>
    <r>
      <rPr>
        <sz val="10"/>
        <color indexed="17"/>
        <rFont val="Arial"/>
        <family val="2"/>
      </rPr>
      <t xml:space="preserve"> </t>
    </r>
    <phoneticPr fontId="3" type="noConversion"/>
  </si>
  <si>
    <r>
      <t xml:space="preserve"> L</t>
    </r>
    <r>
      <rPr>
        <vertAlign val="subscript"/>
        <sz val="10"/>
        <color indexed="17"/>
        <rFont val="Arial"/>
        <family val="2"/>
      </rPr>
      <t xml:space="preserve">E  </t>
    </r>
    <phoneticPr fontId="3" type="noConversion"/>
  </si>
  <si>
    <t xml:space="preserve"> Slot Card trace length from PCI Express Card Electromagnetical Spec., Rev. 1.1  </t>
    <phoneticPr fontId="3" type="noConversion"/>
  </si>
  <si>
    <r>
      <t xml:space="preserve">For “device up” PCIe Gen 2 operation, the Module PCIe maximum trace length is restricted to 5.0 inches and the Carrier Board maximum trace to 4.45 inches. Shorter lengths will yield additional margin and are encouraged where possible. Results assumed FR4 dielectrics.
Other dielectrics with lower losses could be considered, but were not simulated.
It </t>
    </r>
    <r>
      <rPr>
        <b/>
        <sz val="10"/>
        <color indexed="17"/>
        <rFont val="Arial"/>
        <family val="2"/>
      </rPr>
      <t>should</t>
    </r>
    <r>
      <rPr>
        <sz val="10"/>
        <color indexed="17"/>
        <rFont val="Arial"/>
        <family val="2"/>
      </rPr>
      <t xml:space="preserve"> be noted that a use case exists that might result in reduced PCI Express bandwidth. This use case is tied to Carrier boards with a PCI Express slot (device up). PCI Express Gen 1 and Gen 2 signaling rates use the same PCI Express connector – there is no mechanical keying mechanism to identify the capabilities of the PCI Express slot or the PCI Express board plugged into the slot. This can lead to the situation where the Module and PCI Express board attempt a PCI Express Gen2 signaling rate connection over a Carrier that does not meet the routing guidelines for Gen 2 signaling rates. In a worst case scenario the devices might connect at Gen2 signaling rate with a high number of errors impacting the actual data throughput. It</t>
    </r>
    <r>
      <rPr>
        <b/>
        <sz val="10"/>
        <color indexed="17"/>
        <rFont val="Arial"/>
        <family val="2"/>
      </rPr>
      <t xml:space="preserve"> should</t>
    </r>
    <r>
      <rPr>
        <sz val="10"/>
        <color indexed="17"/>
        <rFont val="Arial"/>
        <family val="2"/>
      </rPr>
      <t xml:space="preserve"> be noted that there is a Carrier EEPROM on the Carrier which 
would allow the Module to determine the Carrier board capabilities but this is not a requirement in 
COM.0.</t>
    </r>
    <phoneticPr fontId="3" type="noConversion"/>
  </si>
  <si>
    <t>The insertion losses previously allowed for the slot card and slot card connector are re-allocated for use on the Carrier Board, allowing longer Carrier Board trace lengths and more Carrier Board design flexibility. The module and COM ExpressTM connector loss budgets remain the same.</t>
    <phoneticPr fontId="3" type="noConversion"/>
  </si>
  <si>
    <t>PCI Express Insertion Loss Budget, 1.25 GHz with Carrier Board PCIE Device</t>
    <phoneticPr fontId="3" type="noConversion"/>
  </si>
  <si>
    <r>
      <t xml:space="preserve"> L</t>
    </r>
    <r>
      <rPr>
        <vertAlign val="subscript"/>
        <sz val="10"/>
        <rFont val="Arial"/>
        <family val="2"/>
      </rPr>
      <t>A</t>
    </r>
    <phoneticPr fontId="3" type="noConversion"/>
  </si>
  <si>
    <r>
      <t xml:space="preserve">3.46
</t>
    </r>
    <r>
      <rPr>
        <sz val="10"/>
        <color indexed="17"/>
        <rFont val="Arial"/>
        <family val="2"/>
      </rPr>
      <t>131/5.15</t>
    </r>
    <phoneticPr fontId="3" type="noConversion"/>
  </si>
  <si>
    <r>
      <t xml:space="preserve"> </t>
    </r>
    <r>
      <rPr>
        <sz val="10"/>
        <color indexed="8"/>
        <rFont val="Arial"/>
        <family val="2"/>
      </rPr>
      <t xml:space="preserve">Allowance for </t>
    </r>
    <r>
      <rPr>
        <sz val="10"/>
        <color indexed="22"/>
        <rFont val="Arial"/>
        <family val="2"/>
      </rPr>
      <t xml:space="preserve">5.15 inches of module trace </t>
    </r>
    <r>
      <rPr>
        <sz val="10"/>
        <color indexed="17"/>
        <rFont val="Arial"/>
        <family val="2"/>
      </rPr>
      <t>3.46 dB loss</t>
    </r>
    <r>
      <rPr>
        <sz val="10"/>
        <color indexed="22"/>
        <rFont val="Arial"/>
        <family val="2"/>
      </rPr>
      <t xml:space="preserve"> </t>
    </r>
    <r>
      <rPr>
        <sz val="10"/>
        <color indexed="8"/>
        <rFont val="Arial"/>
        <family val="2"/>
      </rPr>
      <t xml:space="preserve">@ 0.28 dB / GHz / inch and 1.66 dB crosstalk allowance. Coupling caps not included. </t>
    </r>
    <r>
      <rPr>
        <sz val="10"/>
        <rFont val="Arial"/>
        <family val="2"/>
      </rPr>
      <t xml:space="preserve"> </t>
    </r>
    <phoneticPr fontId="3" type="noConversion"/>
  </si>
  <si>
    <r>
      <t xml:space="preserve"> </t>
    </r>
    <r>
      <rPr>
        <sz val="10"/>
        <color indexed="8"/>
        <rFont val="Arial"/>
        <family val="2"/>
      </rPr>
      <t xml:space="preserve">Coupling Caps </t>
    </r>
    <r>
      <rPr>
        <sz val="10"/>
        <rFont val="Arial"/>
        <family val="2"/>
      </rPr>
      <t xml:space="preserve"> </t>
    </r>
  </si>
  <si>
    <r>
      <t xml:space="preserve"> 1.19 dB loss.</t>
    </r>
    <r>
      <rPr>
        <sz val="10"/>
        <rFont val="Arial"/>
        <family val="2"/>
      </rPr>
      <t xml:space="preserve"> </t>
    </r>
    <r>
      <rPr>
        <sz val="10"/>
        <color indexed="8"/>
        <rFont val="Arial"/>
        <family val="2"/>
      </rPr>
      <t>From PCI Express Card Electromechanical Spec., Rev. 1.1, parameters (L</t>
    </r>
    <r>
      <rPr>
        <vertAlign val="subscript"/>
        <sz val="10"/>
        <color indexed="8"/>
        <rFont val="Arial"/>
        <family val="2"/>
      </rPr>
      <t>ST</t>
    </r>
    <r>
      <rPr>
        <sz val="10"/>
        <color indexed="8"/>
        <rFont val="Arial"/>
        <family val="2"/>
      </rPr>
      <t>– L</t>
    </r>
    <r>
      <rPr>
        <vertAlign val="subscript"/>
        <sz val="10"/>
        <color indexed="8"/>
        <rFont val="Arial"/>
        <family val="2"/>
      </rPr>
      <t>SR</t>
    </r>
    <r>
      <rPr>
        <sz val="10"/>
        <color indexed="8"/>
        <rFont val="Arial"/>
        <family val="2"/>
      </rPr>
      <t xml:space="preserve">). Includes crosstalk allowance of 0.79 dB. </t>
    </r>
    <r>
      <rPr>
        <sz val="10"/>
        <rFont val="Arial"/>
        <family val="2"/>
      </rPr>
      <t xml:space="preserve"> </t>
    </r>
    <phoneticPr fontId="3" type="noConversion"/>
  </si>
  <si>
    <r>
      <t xml:space="preserve"> L</t>
    </r>
    <r>
      <rPr>
        <vertAlign val="subscript"/>
        <sz val="10"/>
        <rFont val="Arial"/>
        <family val="2"/>
      </rPr>
      <t>B</t>
    </r>
    <phoneticPr fontId="3" type="noConversion"/>
  </si>
  <si>
    <r>
      <t xml:space="preserve"> </t>
    </r>
    <r>
      <rPr>
        <sz val="10"/>
        <color indexed="8"/>
        <rFont val="Arial"/>
        <family val="2"/>
      </rPr>
      <t>COM Express</t>
    </r>
    <r>
      <rPr>
        <vertAlign val="superscript"/>
        <sz val="10"/>
        <color indexed="8"/>
        <rFont val="Arial"/>
        <family val="2"/>
      </rPr>
      <t>TM</t>
    </r>
    <r>
      <rPr>
        <sz val="10"/>
        <color indexed="8"/>
        <rFont val="Arial"/>
        <family val="2"/>
      </rPr>
      <t xml:space="preserve">connector at 1.25 GHz measured value: </t>
    </r>
    <r>
      <rPr>
        <sz val="10"/>
        <color indexed="17"/>
        <rFont val="Arial"/>
        <family val="2"/>
      </rPr>
      <t xml:space="preserve">0.25 dB loss </t>
    </r>
    <phoneticPr fontId="3" type="noConversion"/>
  </si>
  <si>
    <r>
      <t xml:space="preserve"> L</t>
    </r>
    <r>
      <rPr>
        <vertAlign val="subscript"/>
        <sz val="10"/>
        <rFont val="Arial"/>
        <family val="2"/>
      </rPr>
      <t>C</t>
    </r>
    <phoneticPr fontId="3" type="noConversion"/>
  </si>
  <si>
    <r>
      <t xml:space="preserve">8.3
</t>
    </r>
    <r>
      <rPr>
        <sz val="10"/>
        <color indexed="17"/>
        <rFont val="Arial"/>
        <family val="2"/>
      </rPr>
      <t>402/15.85</t>
    </r>
    <phoneticPr fontId="3" type="noConversion"/>
  </si>
  <si>
    <r>
      <t xml:space="preserve"> </t>
    </r>
    <r>
      <rPr>
        <sz val="10"/>
        <color indexed="8"/>
        <rFont val="Arial"/>
        <family val="2"/>
      </rPr>
      <t xml:space="preserve">Allowance for </t>
    </r>
    <r>
      <rPr>
        <sz val="10"/>
        <color indexed="22"/>
        <rFont val="Arial"/>
        <family val="2"/>
      </rPr>
      <t>15.85 inches of Carrier Board trace</t>
    </r>
    <r>
      <rPr>
        <sz val="10"/>
        <color indexed="8"/>
        <rFont val="Arial"/>
        <family val="2"/>
      </rPr>
      <t xml:space="preserve"> </t>
    </r>
    <r>
      <rPr>
        <sz val="10"/>
        <color indexed="17"/>
        <rFont val="Arial"/>
        <family val="2"/>
      </rPr>
      <t xml:space="preserve">8.30 dB loss </t>
    </r>
    <r>
      <rPr>
        <sz val="10"/>
        <color indexed="8"/>
        <rFont val="Arial"/>
        <family val="2"/>
      </rPr>
      <t xml:space="preserve">@ 0.28 dB / GHz / inch and a 2.75 dB crosstalk allowance. </t>
    </r>
    <r>
      <rPr>
        <sz val="10"/>
        <rFont val="Arial"/>
        <family val="2"/>
      </rPr>
      <t xml:space="preserve"> </t>
    </r>
    <phoneticPr fontId="3" type="noConversion"/>
  </si>
  <si>
    <r>
      <t xml:space="preserve"> </t>
    </r>
    <r>
      <rPr>
        <b/>
        <sz val="10"/>
        <color indexed="8"/>
        <rFont val="Arial"/>
        <family val="2"/>
      </rPr>
      <t xml:space="preserve">Total </t>
    </r>
    <r>
      <rPr>
        <sz val="10"/>
        <rFont val="Arial"/>
        <family val="2"/>
      </rPr>
      <t xml:space="preserve"> </t>
    </r>
  </si>
  <si>
    <t xml:space="preserve"> 13.20 dB loss</t>
    <phoneticPr fontId="3" type="noConversion"/>
  </si>
  <si>
    <r>
      <t xml:space="preserve">The module transmit and receive insertion loss budgets are different due to the presence of the coupling caps in the module transmit path. The module transmit path insertion loss budget shall be 4.65 dB (3.46 dB + 1.19 dB). The module receive path insertion loss budget shall be 3.46 dB. COM ExpressTM connector loss is accounted for separately.
</t>
    </r>
    <r>
      <rPr>
        <sz val="10"/>
        <rFont val="Arial"/>
        <family val="2"/>
      </rPr>
      <t>The Carrier Board transmit and receive insertion loss budgets are different due to the presence of the coupling caps in the Carrier Board transmit path. The Carrier Board transmit path insertion loss budget shall be 9.49 dB (8.30 dB + 1.19 dB). The Carrier Board receive path insertion loss shall be 8.30 dB. COM ExpressTM connector loss is accounted for separately.</t>
    </r>
    <phoneticPr fontId="3" type="noConversion"/>
  </si>
  <si>
    <t>PCI Express Insertion Loss Budget, 2.5 GHz with Carrier Board PCIE Device</t>
    <phoneticPr fontId="3" type="noConversion"/>
  </si>
  <si>
    <t xml:space="preserve"> Allowance for module trace. Coupling cap effects included within simulation.    </t>
    <phoneticPr fontId="3" type="noConversion"/>
  </si>
  <si>
    <t>For “device down” PCIe Gen 2 operation, the Module PCIe maximum trace length is restricted to 5.0 inches and the Carrier Board maximum trace to 8.0 inches. Shorter lengths will yield additional margin and are encouraged where possible. Results assumed FR4 dielectrics. Other dielectrics with lower losses could be considered, but were not simulated.</t>
    <phoneticPr fontId="3" type="noConversion"/>
  </si>
  <si>
    <t>L &lt; 6000</t>
    <phoneticPr fontId="3" type="noConversion"/>
  </si>
  <si>
    <t>L &lt; 500</t>
    <phoneticPr fontId="3" type="noConversion"/>
  </si>
  <si>
    <t>ASAP</t>
    <phoneticPr fontId="3" type="noConversion"/>
  </si>
  <si>
    <t>2. Apollo Lake to HDMI/DVI Conn. 
with Active Level Shifter - L &lt; 7000</t>
    <phoneticPr fontId="3" type="noConversion"/>
  </si>
  <si>
    <t>1. Apollo Lake to HDMI/DVI Conn. 
with Cost Reduce Level Shifter (2.97Gbps) - L &lt; 4600</t>
    <phoneticPr fontId="3" type="noConversion"/>
  </si>
  <si>
    <t>1. Apollo Lake to DisplayPort Connector with Common Mode Chokes - L &lt; 6500</t>
    <phoneticPr fontId="3" type="noConversion"/>
  </si>
  <si>
    <t>2. Apollo Lake to DisplayPort Connector w/o Common Mode Chokes - L &lt; 7500</t>
    <phoneticPr fontId="3" type="noConversion"/>
  </si>
  <si>
    <t>1. Apollo Lake to DisplayPort Connector - AUX Channel - L &lt; 10000</t>
    <phoneticPr fontId="3" type="noConversion"/>
  </si>
  <si>
    <t>Maximum length mismatch between data lanes[mils]</t>
    <phoneticPr fontId="3" type="noConversion"/>
  </si>
  <si>
    <t>COME to CM Choke(CMC)
Length[mils]</t>
    <phoneticPr fontId="3" type="noConversion"/>
  </si>
  <si>
    <t>CM Choke to ESD
Length[mils]</t>
    <phoneticPr fontId="3" type="noConversion"/>
  </si>
  <si>
    <t>ESD to USB Connector
Length[mils]</t>
    <phoneticPr fontId="3" type="noConversion"/>
  </si>
  <si>
    <t>L &lt; 150</t>
    <phoneticPr fontId="3" type="noConversion"/>
  </si>
  <si>
    <t>L &lt; 500</t>
    <phoneticPr fontId="3" type="noConversion"/>
  </si>
  <si>
    <t>Inner Layer</t>
    <phoneticPr fontId="3" type="noConversion"/>
  </si>
  <si>
    <t>Outer Layer</t>
    <phoneticPr fontId="3" type="noConversion"/>
  </si>
  <si>
    <t>COME to ESD 
Length[mils]</t>
    <phoneticPr fontId="3" type="noConversion"/>
  </si>
  <si>
    <t>ESD to USB Connector
Length[mils]</t>
    <phoneticPr fontId="3" type="noConversion"/>
  </si>
  <si>
    <t>200 &lt; L &lt; 500</t>
    <phoneticPr fontId="3" type="noConversion"/>
  </si>
  <si>
    <t>NXP_PTN3460IBS
Checklist Length[mils]</t>
    <phoneticPr fontId="3" type="noConversion"/>
  </si>
  <si>
    <t>ASAP</t>
    <phoneticPr fontId="3" type="noConversion"/>
  </si>
  <si>
    <t>L &lt; 5</t>
    <phoneticPr fontId="3" type="noConversion"/>
  </si>
  <si>
    <t>NXP_PTN3460IBS  to LVDS Connector</t>
    <phoneticPr fontId="3" type="noConversion"/>
  </si>
  <si>
    <t>L &lt; 4000</t>
    <phoneticPr fontId="3" type="noConversion"/>
  </si>
  <si>
    <t>L &lt; 100</t>
    <phoneticPr fontId="3" type="noConversion"/>
  </si>
  <si>
    <r>
      <t>DP - 85</t>
    </r>
    <r>
      <rPr>
        <sz val="10"/>
        <color indexed="9"/>
        <rFont val="Arial"/>
        <family val="2"/>
      </rPr>
      <t>Ω ± 10%</t>
    </r>
    <r>
      <rPr>
        <b/>
        <sz val="10"/>
        <color indexed="9"/>
        <rFont val="Arial"/>
        <family val="2"/>
      </rPr>
      <t xml:space="preserve">
SE - </t>
    </r>
    <r>
      <rPr>
        <sz val="10"/>
        <color indexed="9"/>
        <rFont val="Arial"/>
        <family val="2"/>
      </rPr>
      <t>50 Ω ± 10%</t>
    </r>
    <phoneticPr fontId="3" type="noConversion"/>
  </si>
  <si>
    <t>L &lt; 4000</t>
  </si>
  <si>
    <t>Inner Layer</t>
    <phoneticPr fontId="3" type="noConversion"/>
  </si>
  <si>
    <t>Outer Layer</t>
    <phoneticPr fontId="3" type="noConversion"/>
  </si>
  <si>
    <t>Inter-pair Length Matching[mils]</t>
    <phoneticPr fontId="3" type="noConversion"/>
  </si>
  <si>
    <t>Inner Layer</t>
    <phoneticPr fontId="3" type="noConversion"/>
  </si>
  <si>
    <t>Outer Layer</t>
    <phoneticPr fontId="3" type="noConversion"/>
  </si>
  <si>
    <t>L &lt; 5</t>
    <phoneticPr fontId="3" type="noConversion"/>
  </si>
  <si>
    <r>
      <t>DP - 85</t>
    </r>
    <r>
      <rPr>
        <sz val="10"/>
        <color indexed="9"/>
        <rFont val="Arial"/>
        <family val="2"/>
      </rPr>
      <t>Ω ± 10%</t>
    </r>
    <r>
      <rPr>
        <b/>
        <sz val="10"/>
        <color indexed="9"/>
        <rFont val="Arial"/>
        <family val="2"/>
      </rPr>
      <t xml:space="preserve">
SE - </t>
    </r>
    <r>
      <rPr>
        <sz val="10"/>
        <color indexed="9"/>
        <rFont val="Arial"/>
        <family val="2"/>
      </rPr>
      <t>50 Ω ± 10%</t>
    </r>
    <phoneticPr fontId="3" type="noConversion"/>
  </si>
  <si>
    <t>Apollo lake to eDP Connector</t>
    <phoneticPr fontId="3" type="noConversion"/>
  </si>
  <si>
    <r>
      <t>DP - 85</t>
    </r>
    <r>
      <rPr>
        <sz val="10"/>
        <color indexed="9"/>
        <rFont val="Arial"/>
        <family val="2"/>
      </rPr>
      <t>Ω ± 10%</t>
    </r>
    <r>
      <rPr>
        <b/>
        <sz val="10"/>
        <color indexed="9"/>
        <rFont val="Arial"/>
        <family val="2"/>
      </rPr>
      <t xml:space="preserve">
SE - </t>
    </r>
    <r>
      <rPr>
        <sz val="10"/>
        <color indexed="9"/>
        <rFont val="Arial"/>
        <family val="2"/>
      </rPr>
      <t>50 Ω ± 10%</t>
    </r>
    <phoneticPr fontId="3" type="noConversion"/>
  </si>
  <si>
    <t>Apollo lake to eDP Connector</t>
    <phoneticPr fontId="3" type="noConversion"/>
  </si>
  <si>
    <t>SE - 50 Ω ± 10%</t>
    <phoneticPr fontId="3" type="noConversion"/>
  </si>
  <si>
    <t>SE - 50 Ω ± 15%</t>
    <phoneticPr fontId="3" type="noConversion"/>
  </si>
  <si>
    <t>R_150Ω to VGA Baseboard Length[mils]</t>
    <phoneticPr fontId="3" type="noConversion"/>
  </si>
  <si>
    <t>Intra-pair Length Matching[mils]</t>
    <phoneticPr fontId="3" type="noConversion"/>
  </si>
  <si>
    <t>Chrontel CH7517
Checklist Length[mils]</t>
    <phoneticPr fontId="3" type="noConversion"/>
  </si>
  <si>
    <t>L &lt; 200</t>
    <phoneticPr fontId="3" type="noConversion"/>
  </si>
  <si>
    <t>L &lt; 300</t>
    <phoneticPr fontId="3" type="noConversion"/>
  </si>
  <si>
    <t>L &lt; 15100</t>
    <phoneticPr fontId="3" type="noConversion"/>
  </si>
  <si>
    <t>L &lt; 6300</t>
    <phoneticPr fontId="3" type="noConversion"/>
  </si>
  <si>
    <t>Chrontel CH7517 to VGA Connector</t>
    <phoneticPr fontId="3" type="noConversion"/>
  </si>
  <si>
    <t>L &lt; 15100</t>
    <phoneticPr fontId="3" type="noConversion"/>
  </si>
  <si>
    <t>L &lt; 200</t>
    <phoneticPr fontId="3" type="noConversion"/>
  </si>
  <si>
    <t>L &lt; 6500</t>
    <phoneticPr fontId="3" type="noConversion"/>
  </si>
  <si>
    <t>L &lt; 20500</t>
    <phoneticPr fontId="3" type="noConversion"/>
  </si>
  <si>
    <t>L &lt; 20500</t>
    <phoneticPr fontId="3" type="noConversion"/>
  </si>
  <si>
    <r>
      <t>SE</t>
    </r>
    <r>
      <rPr>
        <sz val="10"/>
        <color indexed="9"/>
        <rFont val="Arial"/>
        <family val="2"/>
      </rPr>
      <t xml:space="preserve"> - 50Ω ± 15%</t>
    </r>
    <phoneticPr fontId="3" type="noConversion"/>
  </si>
  <si>
    <r>
      <t>SE</t>
    </r>
    <r>
      <rPr>
        <sz val="10"/>
        <color indexed="9"/>
        <rFont val="Arial"/>
        <family val="2"/>
      </rPr>
      <t xml:space="preserve"> - 50Ω ± 10%</t>
    </r>
    <phoneticPr fontId="3" type="noConversion"/>
  </si>
  <si>
    <t>L &lt; 13000</t>
    <phoneticPr fontId="3" type="noConversion"/>
  </si>
  <si>
    <r>
      <t>SE</t>
    </r>
    <r>
      <rPr>
        <sz val="10"/>
        <color indexed="9"/>
        <rFont val="Arial"/>
        <family val="2"/>
      </rPr>
      <t xml:space="preserve"> - 50Ω ± 15%</t>
    </r>
    <phoneticPr fontId="3" type="noConversion"/>
  </si>
  <si>
    <r>
      <t>SE</t>
    </r>
    <r>
      <rPr>
        <sz val="10"/>
        <color indexed="9"/>
        <rFont val="Arial"/>
        <family val="2"/>
      </rPr>
      <t xml:space="preserve"> - 50Ω ± 10%</t>
    </r>
    <phoneticPr fontId="3" type="noConversion"/>
  </si>
  <si>
    <t>Length Matching between CLK and DAT 
|L| &lt; 500</t>
    <phoneticPr fontId="3" type="noConversion"/>
  </si>
  <si>
    <t>SPI_MOSI, SPI_CS# to SPI_CLK Length Matching[mils]</t>
    <phoneticPr fontId="3" type="noConversion"/>
  </si>
  <si>
    <t>L &lt; 500</t>
    <phoneticPr fontId="3" type="noConversion"/>
  </si>
  <si>
    <t>Apollo Lake to SPI Flash -  L &lt; 5800</t>
    <phoneticPr fontId="3" type="noConversion"/>
  </si>
  <si>
    <r>
      <t>SE</t>
    </r>
    <r>
      <rPr>
        <sz val="10"/>
        <color indexed="9"/>
        <rFont val="Arial"/>
        <family val="2"/>
      </rPr>
      <t xml:space="preserve"> - 50Ω ± 10%</t>
    </r>
    <phoneticPr fontId="3" type="noConversion"/>
  </si>
  <si>
    <r>
      <t>SE</t>
    </r>
    <r>
      <rPr>
        <sz val="10"/>
        <color indexed="9"/>
        <rFont val="Arial"/>
        <family val="2"/>
      </rPr>
      <t xml:space="preserve"> - 50Ω ± 15%</t>
    </r>
    <phoneticPr fontId="3" type="noConversion"/>
  </si>
  <si>
    <t>1. CS0#</t>
    <phoneticPr fontId="3" type="noConversion"/>
  </si>
  <si>
    <t>2. CS1#</t>
    <phoneticPr fontId="3" type="noConversion"/>
  </si>
  <si>
    <t>Intra-pair Length Matching[mils]</t>
    <phoneticPr fontId="3" type="noConversion"/>
  </si>
  <si>
    <r>
      <t>T</t>
    </r>
    <r>
      <rPr>
        <sz val="10"/>
        <rFont val="Arial"/>
        <family val="2"/>
      </rPr>
      <t>BD</t>
    </r>
    <phoneticPr fontId="3" type="noConversion"/>
  </si>
  <si>
    <t>DDC/DP_AUX Selection circuit
Checklist Length[mils]</t>
    <phoneticPr fontId="3" type="noConversion"/>
  </si>
  <si>
    <t>EIO-IS200
Length[mils]</t>
    <phoneticPr fontId="3" type="noConversion"/>
  </si>
  <si>
    <t>EIO-IS200 
Length[mils]</t>
    <phoneticPr fontId="3" type="noConversion"/>
  </si>
  <si>
    <t>Initial release</t>
    <phoneticPr fontId="17" type="noConversion"/>
  </si>
  <si>
    <t>3.3V / 3.3V</t>
    <phoneticPr fontId="3" type="noConversion"/>
  </si>
  <si>
    <t xml:space="preserve"> CAN_RX</t>
    <phoneticPr fontId="3" type="noConversion"/>
  </si>
  <si>
    <t xml:space="preserve"> CAN_TX</t>
    <phoneticPr fontId="3" type="noConversion"/>
  </si>
  <si>
    <t>Transmit Line for CAN</t>
    <phoneticPr fontId="3" type="noConversion"/>
  </si>
  <si>
    <t>Receive Line for CAN</t>
  </si>
  <si>
    <r>
      <t>SE</t>
    </r>
    <r>
      <rPr>
        <sz val="10"/>
        <color indexed="9"/>
        <rFont val="Arial"/>
        <family val="2"/>
      </rPr>
      <t xml:space="preserve"> - 50Ω ± 10%</t>
    </r>
    <phoneticPr fontId="3" type="noConversion"/>
  </si>
  <si>
    <t>SE - 50Ω ± 10%</t>
    <phoneticPr fontId="3" type="noConversion"/>
  </si>
  <si>
    <r>
      <t>SE</t>
    </r>
    <r>
      <rPr>
        <sz val="10"/>
        <color indexed="9"/>
        <rFont val="Arial"/>
        <family val="2"/>
      </rPr>
      <t xml:space="preserve"> - 50Ω ± 15%</t>
    </r>
    <phoneticPr fontId="3" type="noConversion"/>
  </si>
  <si>
    <t>SE - 50Ω ± 15%</t>
    <phoneticPr fontId="3" type="noConversion"/>
  </si>
  <si>
    <t>1 (SLB9665XQ2.0)</t>
    <phoneticPr fontId="3" type="noConversion"/>
  </si>
  <si>
    <t xml:space="preserve"> DDI2_DDC_AUX_SEL</t>
    <phoneticPr fontId="3" type="noConversion"/>
  </si>
  <si>
    <t>L &lt; 3500</t>
    <phoneticPr fontId="3" type="noConversion"/>
  </si>
  <si>
    <t>N/A</t>
    <phoneticPr fontId="3" type="noConversion"/>
  </si>
  <si>
    <t>PCI Express Lanes</t>
    <phoneticPr fontId="3" type="noConversion"/>
  </si>
  <si>
    <t>SE - 50Ω ± 15%</t>
    <phoneticPr fontId="3" type="noConversion"/>
  </si>
  <si>
    <t>DP - 85 Ω ± 15%
SE - 50 Ω ± 15%</t>
    <phoneticPr fontId="3" type="noConversion"/>
  </si>
  <si>
    <t>SE - 50 Ω ± 15%</t>
    <phoneticPr fontId="3" type="noConversion"/>
  </si>
  <si>
    <r>
      <t xml:space="preserve">DP - 85 Ω ± 15%
SE - </t>
    </r>
    <r>
      <rPr>
        <sz val="10"/>
        <color indexed="9"/>
        <rFont val="Arial"/>
        <family val="2"/>
      </rPr>
      <t>50 Ω ± 15%</t>
    </r>
    <phoneticPr fontId="3" type="noConversion"/>
  </si>
  <si>
    <t>SE - 75Ω ± 15%</t>
    <phoneticPr fontId="3" type="noConversion"/>
  </si>
  <si>
    <t>NA</t>
    <phoneticPr fontId="3" type="noConversion"/>
  </si>
  <si>
    <r>
      <t>1. Apollo Lake to Add in Card</t>
    </r>
    <r>
      <rPr>
        <sz val="10"/>
        <color indexed="9"/>
        <rFont val="Arial"/>
        <family val="2"/>
      </rPr>
      <t xml:space="preserve"> - 
  </t>
    </r>
    <r>
      <rPr>
        <b/>
        <sz val="10"/>
        <color indexed="9"/>
        <rFont val="Arial"/>
        <family val="2"/>
      </rPr>
      <t>PCIe Gen1</t>
    </r>
    <r>
      <rPr>
        <sz val="10"/>
        <color indexed="9"/>
        <rFont val="Arial"/>
        <family val="2"/>
      </rPr>
      <t xml:space="preserve"> </t>
    </r>
    <phoneticPr fontId="3" type="noConversion"/>
  </si>
  <si>
    <t xml:space="preserve">2. Apollo Lake to Add in Card - 
  PCIe Gen2 </t>
    <phoneticPr fontId="3" type="noConversion"/>
  </si>
  <si>
    <t>Intra-pair Length Matching[mils]</t>
    <phoneticPr fontId="3" type="noConversion"/>
  </si>
  <si>
    <t>Inter-pair Length Matching[mils]</t>
    <phoneticPr fontId="3" type="noConversion"/>
  </si>
  <si>
    <t>DP - 85 Ω ± 15%
SE - 50 Ω ± 15%</t>
    <phoneticPr fontId="3" type="noConversion"/>
  </si>
  <si>
    <t>DP - 85 Ω ± 15%
SE - 50 Ω ± 15%</t>
    <phoneticPr fontId="3" type="noConversion"/>
  </si>
  <si>
    <r>
      <rPr>
        <sz val="10"/>
        <color indexed="9"/>
        <rFont val="Arial"/>
        <family val="2"/>
      </rPr>
      <t>DP - 85 Ω ± 15%</t>
    </r>
    <r>
      <rPr>
        <b/>
        <sz val="10"/>
        <color indexed="9"/>
        <rFont val="Arial"/>
        <family val="2"/>
      </rPr>
      <t xml:space="preserve">
SE - </t>
    </r>
    <r>
      <rPr>
        <sz val="10"/>
        <color indexed="9"/>
        <rFont val="Arial"/>
        <family val="2"/>
      </rPr>
      <t>50 Ω ± 15%</t>
    </r>
    <phoneticPr fontId="3" type="noConversion"/>
  </si>
  <si>
    <t xml:space="preserve">Type 6 Rev. 3.0
Min / Max  </t>
    <phoneticPr fontId="3" type="noConversion"/>
  </si>
  <si>
    <t xml:space="preserve">Gigabit Ethernet Controller 0: Media Dependent Interface Differential Pairs 0,1,2,3.  The MDI can operate in 1000, 100 and 10 Mbit / sec modes.
Some pairs are unused in some modes, per the following:
                 1000BASE-T   100BASE-TX  10BASE-T 
MDI[0]±      B1_DA±           TX±           TX± 
MDI[1]±      B1_DB±           RX±           RX± 
MDI[2]±      B1_DC± 
MDI[3]±      B1_DD±  </t>
    <phoneticPr fontId="3" type="noConversion"/>
  </si>
  <si>
    <t>SOM-5871 Baseboard
Width/ Space/ Other space [mils]</t>
    <phoneticPr fontId="3" type="noConversion"/>
  </si>
  <si>
    <t>L &lt; 11000</t>
    <phoneticPr fontId="3" type="noConversion"/>
  </si>
  <si>
    <t>SOM-5871 Baseboard
Width/ Data space/ Clock space [mils]</t>
    <phoneticPr fontId="3" type="noConversion"/>
  </si>
  <si>
    <t>V1000 FP5
Checklist Length[mils]</t>
    <phoneticPr fontId="3" type="noConversion"/>
  </si>
  <si>
    <t>V1000 FP5 to Codec</t>
    <phoneticPr fontId="3" type="noConversion"/>
  </si>
  <si>
    <t>3000 &lt; L &lt; 6000</t>
    <phoneticPr fontId="3" type="noConversion"/>
  </si>
  <si>
    <t>SATA Gen 3  
3000 &lt; L &lt; 6000</t>
    <phoneticPr fontId="3" type="noConversion"/>
  </si>
  <si>
    <t>DP - 85 Ω ± 10%
SE - 50 Ω ± 10%</t>
    <phoneticPr fontId="3" type="noConversion"/>
  </si>
  <si>
    <t>L &lt; 5</t>
    <phoneticPr fontId="3" type="noConversion"/>
  </si>
  <si>
    <t xml:space="preserve"> O
 PCIE  </t>
    <phoneticPr fontId="3" type="noConversion"/>
  </si>
  <si>
    <t>L &lt; 1800</t>
    <phoneticPr fontId="3" type="noConversion"/>
  </si>
  <si>
    <t>SOM-5871 Baseboard
Width/ Space/ Other space [mils]</t>
    <phoneticPr fontId="3" type="noConversion"/>
  </si>
  <si>
    <t>V1000 FP5
Checklist Length[mils]</t>
    <phoneticPr fontId="3" type="noConversion"/>
  </si>
  <si>
    <t>L &lt; 60</t>
    <phoneticPr fontId="3" type="noConversion"/>
  </si>
  <si>
    <t>L &lt; 6</t>
    <phoneticPr fontId="3" type="noConversion"/>
  </si>
  <si>
    <t>L &lt; 3066</t>
    <phoneticPr fontId="3" type="noConversion"/>
  </si>
  <si>
    <t>V1000 FP5 to LPC Device</t>
    <phoneticPr fontId="3" type="noConversion"/>
  </si>
  <si>
    <t>V1000 FP5
Checklist Length[mils]</t>
    <phoneticPr fontId="3" type="noConversion"/>
  </si>
  <si>
    <t>SOM-5871 Baseboard
Width/ Data space/ Clock space [mils]</t>
    <phoneticPr fontId="3" type="noConversion"/>
  </si>
  <si>
    <t>SOM-5871 Baseboard
Width/ Data space/ Clock space [mils]</t>
    <phoneticPr fontId="3" type="noConversion"/>
  </si>
  <si>
    <t>SOM-5871 Baseboard
Width/ Data space/ Clock space [mils]</t>
    <phoneticPr fontId="3" type="noConversion"/>
  </si>
  <si>
    <t>Note1*</t>
    <phoneticPr fontId="3" type="noConversion"/>
  </si>
  <si>
    <t>EIO-IS200 
Length[mils]</t>
    <phoneticPr fontId="3" type="noConversion"/>
  </si>
  <si>
    <t>L&lt; 18000</t>
  </si>
  <si>
    <t>L&lt; 18000</t>
    <phoneticPr fontId="3" type="noConversion"/>
  </si>
  <si>
    <t>L&lt; 7000</t>
  </si>
  <si>
    <t>V1000 FP5 to DisplayPort Connector - 
AUX Channel - L &lt; 7000</t>
    <phoneticPr fontId="3" type="noConversion"/>
  </si>
  <si>
    <t>L &lt; 7000</t>
    <phoneticPr fontId="3" type="noConversion"/>
  </si>
  <si>
    <t>L&lt; 9000</t>
  </si>
  <si>
    <t>L&lt; 9000</t>
    <phoneticPr fontId="3" type="noConversion"/>
  </si>
  <si>
    <t>A53</t>
    <phoneticPr fontId="3" type="noConversion"/>
  </si>
  <si>
    <t>V1000 FP5 PCIe (Gen3)</t>
    <phoneticPr fontId="3" type="noConversion"/>
  </si>
  <si>
    <t>COME to Active Level Shifter Length[mils]</t>
    <phoneticPr fontId="3" type="noConversion"/>
  </si>
  <si>
    <t>Active Level Shifter to HDMI/DVI Connector Length[mils]</t>
    <phoneticPr fontId="3" type="noConversion"/>
  </si>
  <si>
    <t>SOM-5871 Baseboard
Width/ Space/ Other space [mils]</t>
    <phoneticPr fontId="3" type="noConversion"/>
  </si>
  <si>
    <t>V1000 FP5
Checklist Length[mils]</t>
    <phoneticPr fontId="3" type="noConversion"/>
  </si>
  <si>
    <t>L&lt; 1000</t>
    <phoneticPr fontId="3" type="noConversion"/>
  </si>
  <si>
    <t>V1000 FP5
Checklist</t>
    <phoneticPr fontId="3" type="noConversion"/>
  </si>
  <si>
    <t>V1000 FP5
Checklist</t>
    <phoneticPr fontId="3" type="noConversion"/>
  </si>
  <si>
    <t>SOM-5871 Baseboard
Width/ Space/ Other space [mils]</t>
    <phoneticPr fontId="3" type="noConversion"/>
  </si>
  <si>
    <t>SOM-5871 Baseboard
Power Consumption [A]
Width/Space min [mils]</t>
    <phoneticPr fontId="3" type="noConversion"/>
  </si>
  <si>
    <t>5 (Apollo lake)</t>
    <phoneticPr fontId="3" type="noConversion"/>
  </si>
  <si>
    <t>SOM-5871 A101-1
Module Length[mils]</t>
    <phoneticPr fontId="3" type="noConversion"/>
  </si>
  <si>
    <t>SOM-5871 A101-1
Baseboard Length[mils]</t>
    <phoneticPr fontId="3" type="noConversion"/>
  </si>
  <si>
    <t>SOM-5871 A101-1
Total Length[mils]</t>
    <phoneticPr fontId="3" type="noConversion"/>
  </si>
  <si>
    <t>L &lt; 5</t>
    <phoneticPr fontId="3" type="noConversion"/>
  </si>
  <si>
    <t>1000 &lt; L &lt; 12000</t>
    <phoneticPr fontId="3" type="noConversion"/>
  </si>
  <si>
    <t>V1000 FP5
Checklist</t>
    <phoneticPr fontId="3" type="noConversion"/>
  </si>
  <si>
    <t>SOM-5871 Baseboard
Width/ Space/ Other space [mils]</t>
    <phoneticPr fontId="3" type="noConversion"/>
  </si>
  <si>
    <t>SOM-5871 Baseboard
Width/ Space/ Other space [mils]</t>
    <phoneticPr fontId="3" type="noConversion"/>
  </si>
  <si>
    <t>1. CS0#</t>
  </si>
  <si>
    <r>
      <t>Note1*</t>
    </r>
    <r>
      <rPr>
        <b/>
        <sz val="10"/>
        <color rgb="FFFF0000"/>
        <rFont val="細明體"/>
        <family val="3"/>
        <charset val="136"/>
      </rPr>
      <t>：</t>
    </r>
    <r>
      <rPr>
        <b/>
        <sz val="10"/>
        <color rgb="FFFF0000"/>
        <rFont val="Arial"/>
        <family val="2"/>
      </rPr>
      <t>Same as A24 SLP_S5 cause AMD V1000 FP5 does not have signal SLP_S4.</t>
    </r>
    <phoneticPr fontId="3" type="noConversion"/>
  </si>
  <si>
    <t>L&lt; 9000</t>
    <phoneticPr fontId="3" type="noConversion"/>
  </si>
  <si>
    <t>L&lt; 1000</t>
    <phoneticPr fontId="3" type="noConversion"/>
  </si>
  <si>
    <t>L &gt; 500</t>
    <phoneticPr fontId="3" type="noConversion"/>
  </si>
  <si>
    <t>L &lt; 5</t>
    <phoneticPr fontId="3" type="noConversion"/>
  </si>
  <si>
    <t>Length Matching between 
HDMI Data Lanes and Data to Clock
L &lt; 1800</t>
    <phoneticPr fontId="3" type="noConversion"/>
  </si>
  <si>
    <t>SOM-5871 A101-2
Baseboard Length[mils]</t>
    <phoneticPr fontId="3" type="noConversion"/>
  </si>
  <si>
    <t>SOM-5871 A101-2
Module Length[mils]</t>
    <phoneticPr fontId="3" type="noConversion"/>
  </si>
  <si>
    <t>| DAT - CLK| &lt; 1000</t>
    <phoneticPr fontId="3" type="noConversion"/>
  </si>
  <si>
    <t>500 &lt; L &lt; 1500</t>
    <phoneticPr fontId="3" type="noConversion"/>
  </si>
  <si>
    <t>L &lt; 5000</t>
    <phoneticPr fontId="3" type="noConversion"/>
  </si>
  <si>
    <t>L &lt; 5000</t>
    <phoneticPr fontId="3" type="noConversion"/>
  </si>
  <si>
    <t>SLB9665XQ2.0 Length[mils]</t>
    <phoneticPr fontId="3" type="noConversion"/>
  </si>
  <si>
    <t>2 (EIO-IS200)</t>
    <phoneticPr fontId="3" type="noConversion"/>
  </si>
  <si>
    <t>1 Option (EIO-IS200)</t>
    <phoneticPr fontId="3" type="noConversion"/>
  </si>
  <si>
    <t>Type 6 Rev. 3.0</t>
    <phoneticPr fontId="3" type="noConversion"/>
  </si>
  <si>
    <t>1 (V1000 FP5)</t>
    <phoneticPr fontId="3" type="noConversion"/>
  </si>
  <si>
    <t>5 (V1000 FP5)
3 (USB Hub)</t>
    <phoneticPr fontId="3" type="noConversion"/>
  </si>
  <si>
    <t>1 (I210IT/AT)</t>
    <phoneticPr fontId="3" type="noConversion"/>
  </si>
  <si>
    <t>8 (V1000 FP5)</t>
    <phoneticPr fontId="3" type="noConversion"/>
  </si>
  <si>
    <t>1, 2, 3 Option (V1000 FP5)</t>
    <phoneticPr fontId="3" type="noConversion"/>
  </si>
  <si>
    <t>3 (V1000 FP5)</t>
    <phoneticPr fontId="3" type="noConversion"/>
  </si>
  <si>
    <t>1 (EIO-IS200)</t>
    <phoneticPr fontId="3" type="noConversion"/>
  </si>
  <si>
    <t>3 (EIO-IS200/V1000 FP5)</t>
    <phoneticPr fontId="3" type="noConversion"/>
  </si>
  <si>
    <t xml:space="preserve"> RAPID_SHUTDOWN</t>
    <phoneticPr fontId="3" type="noConversion"/>
  </si>
  <si>
    <t xml:space="preserve"> RAPID_SHUTDOWN</t>
    <phoneticPr fontId="3" type="noConversion"/>
  </si>
  <si>
    <t>I
CMOS</t>
    <phoneticPr fontId="3" type="noConversion"/>
  </si>
  <si>
    <t xml:space="preserve"> 3.3V Suspend / 12V  </t>
    <phoneticPr fontId="3" type="noConversion"/>
  </si>
  <si>
    <t>5.0V Suspend/ 
5.0V</t>
    <phoneticPr fontId="3" type="noConversion"/>
  </si>
  <si>
    <r>
      <t xml:space="preserve">Trigger for Rapid Shutdown. Must be driven to 5V though a &lt;=50 ohm source impedance 
for </t>
    </r>
    <r>
      <rPr>
        <sz val="10"/>
        <rFont val="BatangChe"/>
        <family val="3"/>
        <charset val="129"/>
      </rPr>
      <t>≥</t>
    </r>
    <r>
      <rPr>
        <sz val="10"/>
        <rFont val="Arial"/>
        <family val="2"/>
      </rPr>
      <t xml:space="preserve"> 20 µs.</t>
    </r>
    <phoneticPr fontId="3" type="noConversion"/>
  </si>
  <si>
    <t>HDA Digital Interface</t>
    <phoneticPr fontId="3" type="noConversion"/>
  </si>
  <si>
    <t xml:space="preserve"> HDA_RST#</t>
  </si>
  <si>
    <t xml:space="preserve"> HDA_RST#</t>
    <phoneticPr fontId="3" type="noConversion"/>
  </si>
  <si>
    <t xml:space="preserve"> HDA_SYNC</t>
  </si>
  <si>
    <t xml:space="preserve"> HDA_SYNC</t>
    <phoneticPr fontId="3" type="noConversion"/>
  </si>
  <si>
    <t xml:space="preserve"> HDA_BITCLK</t>
    <phoneticPr fontId="3" type="noConversion"/>
  </si>
  <si>
    <t xml:space="preserve"> HDA_SDOUT</t>
  </si>
  <si>
    <t xml:space="preserve"> HDA_SDOUT</t>
    <phoneticPr fontId="3" type="noConversion"/>
  </si>
  <si>
    <t xml:space="preserve"> HDA_SDIN0</t>
    <phoneticPr fontId="3" type="noConversion"/>
  </si>
  <si>
    <t xml:space="preserve"> HDA_SDIN1 </t>
    <phoneticPr fontId="3" type="noConversion"/>
  </si>
  <si>
    <t xml:space="preserve"> HDA_SDIN2</t>
    <phoneticPr fontId="3" type="noConversion"/>
  </si>
  <si>
    <t>Type 6 Rev. 2.1</t>
    <phoneticPr fontId="3" type="noConversion"/>
  </si>
  <si>
    <t>Type 6 Rev. 3.0</t>
    <phoneticPr fontId="3" type="noConversion"/>
  </si>
  <si>
    <t xml:space="preserve"> RSVD</t>
    <phoneticPr fontId="3" type="noConversion"/>
  </si>
  <si>
    <t xml:space="preserve"> HDA_SDIN2  </t>
    <phoneticPr fontId="3" type="noConversion"/>
  </si>
  <si>
    <t xml:space="preserve"> HDA_SDIN1  </t>
    <phoneticPr fontId="3" type="noConversion"/>
  </si>
  <si>
    <t xml:space="preserve"> HDA_SDIN0  </t>
    <phoneticPr fontId="3" type="noConversion"/>
  </si>
  <si>
    <t xml:space="preserve"> HDA_BITCLK  </t>
  </si>
  <si>
    <t xml:space="preserve"> HDA_BITCLK  </t>
    <phoneticPr fontId="3" type="noConversion"/>
  </si>
  <si>
    <t>C67</t>
    <phoneticPr fontId="3" type="noConversion"/>
  </si>
  <si>
    <t xml:space="preserve"> Display Port InterfaceDDI 0  </t>
    <phoneticPr fontId="3" type="noConversion"/>
  </si>
  <si>
    <t xml:space="preserve"> DisplayPort InterfaceDDI 1-3  </t>
    <phoneticPr fontId="3" type="noConversion"/>
  </si>
  <si>
    <t xml:space="preserve"> Rapid Shutdown</t>
    <phoneticPr fontId="3" type="noConversion"/>
  </si>
  <si>
    <t>NA</t>
    <phoneticPr fontId="3" type="noConversion"/>
  </si>
  <si>
    <t xml:space="preserve"> ESPI_EN#</t>
    <phoneticPr fontId="3" type="noConversion"/>
  </si>
  <si>
    <r>
      <t xml:space="preserve"> </t>
    </r>
    <r>
      <rPr>
        <sz val="10"/>
        <color indexed="8"/>
        <rFont val="Arial"/>
        <family val="2"/>
      </rPr>
      <t xml:space="preserve">USB over-current sense, USB channels 6 and 7. A pull-up for this line </t>
    </r>
    <r>
      <rPr>
        <b/>
        <sz val="10"/>
        <color indexed="8"/>
        <rFont val="Arial"/>
        <family val="2"/>
      </rPr>
      <t xml:space="preserve">shall </t>
    </r>
    <r>
      <rPr>
        <sz val="10"/>
        <color indexed="8"/>
        <rFont val="Arial"/>
        <family val="2"/>
      </rPr>
      <t xml:space="preserve">be present on the module. An open drain driver from a USB current monitor on the Carrier Board </t>
    </r>
    <r>
      <rPr>
        <b/>
        <sz val="10"/>
        <color indexed="8"/>
        <rFont val="Arial"/>
        <family val="2"/>
      </rPr>
      <t xml:space="preserve">may </t>
    </r>
    <r>
      <rPr>
        <sz val="10"/>
        <color indexed="8"/>
        <rFont val="Arial"/>
        <family val="2"/>
      </rPr>
      <t xml:space="preserve">drive this line low. Do not pull this line high on the Carrier Board. </t>
    </r>
    <r>
      <rPr>
        <sz val="10"/>
        <rFont val="Arial"/>
        <family val="2"/>
      </rPr>
      <t xml:space="preserve"> </t>
    </r>
    <phoneticPr fontId="3" type="noConversion"/>
  </si>
  <si>
    <t>N/A</t>
    <phoneticPr fontId="3" type="noConversion"/>
  </si>
  <si>
    <t xml:space="preserve">USB0_HOST_PRSNT </t>
    <phoneticPr fontId="3" type="noConversion"/>
  </si>
  <si>
    <t>USB7_HOST_PRSNT</t>
    <phoneticPr fontId="3" type="noConversion"/>
  </si>
  <si>
    <t xml:space="preserve">Module USB client may may detect the presence of a USB host on USB0.  A high value 
indicates that a host is present. </t>
    <phoneticPr fontId="3" type="noConversion"/>
  </si>
  <si>
    <t xml:space="preserve">Module USB client  y may detect the presence of a USB host on USB7.  A high value 
indicates that a host is present. </t>
    <phoneticPr fontId="3" type="noConversion"/>
  </si>
  <si>
    <t>B48</t>
    <phoneticPr fontId="3" type="noConversion"/>
  </si>
  <si>
    <t xml:space="preserve"> USB0_HOST_PRSNT</t>
    <phoneticPr fontId="3" type="noConversion"/>
  </si>
  <si>
    <t>SPI</t>
    <phoneticPr fontId="3" type="noConversion"/>
  </si>
  <si>
    <r>
      <t>LPC  /  eSPI Interface</t>
    </r>
    <r>
      <rPr>
        <b/>
        <sz val="10"/>
        <color indexed="9"/>
        <rFont val="Arial"/>
        <family val="2"/>
      </rPr>
      <t xml:space="preserve"> </t>
    </r>
    <r>
      <rPr>
        <sz val="10"/>
        <color indexed="9"/>
        <rFont val="Arial"/>
        <family val="2"/>
      </rPr>
      <t xml:space="preserve"> </t>
    </r>
    <phoneticPr fontId="3" type="noConversion"/>
  </si>
  <si>
    <r>
      <t xml:space="preserve"> </t>
    </r>
    <r>
      <rPr>
        <sz val="10"/>
        <color indexed="8"/>
        <rFont val="Arial"/>
        <family val="2"/>
      </rPr>
      <t xml:space="preserve">3.3V /
 3.3V </t>
    </r>
    <r>
      <rPr>
        <sz val="10"/>
        <rFont val="Arial"/>
        <family val="2"/>
      </rPr>
      <t xml:space="preserve"> </t>
    </r>
    <phoneticPr fontId="3" type="noConversion"/>
  </si>
  <si>
    <t>1.8V Suspend / 
1.8V</t>
    <phoneticPr fontId="3" type="noConversion"/>
  </si>
  <si>
    <t>ESPI Mode: eSPI pins used by eSPI slave to request service from the eSPI master.</t>
    <phoneticPr fontId="3" type="noConversion"/>
  </si>
  <si>
    <r>
      <rPr>
        <sz val="10"/>
        <color indexed="8"/>
        <rFont val="Arial"/>
        <family val="2"/>
      </rPr>
      <t xml:space="preserve">LPC multiplexed address, command and data bus </t>
    </r>
    <r>
      <rPr>
        <sz val="10"/>
        <rFont val="Arial"/>
        <family val="2"/>
      </rPr>
      <t xml:space="preserve"> </t>
    </r>
    <phoneticPr fontId="3" type="noConversion"/>
  </si>
  <si>
    <t>DP - Differential Pair</t>
    <phoneticPr fontId="3" type="noConversion"/>
  </si>
  <si>
    <r>
      <t xml:space="preserve"> </t>
    </r>
    <r>
      <rPr>
        <sz val="10"/>
        <color indexed="8"/>
        <rFont val="Arial"/>
        <family val="2"/>
      </rPr>
      <t xml:space="preserve">O
CMOS </t>
    </r>
    <r>
      <rPr>
        <sz val="10"/>
        <rFont val="Arial"/>
        <family val="2"/>
      </rPr>
      <t xml:space="preserve"> </t>
    </r>
    <phoneticPr fontId="3" type="noConversion"/>
  </si>
  <si>
    <r>
      <t xml:space="preserve"> </t>
    </r>
    <r>
      <rPr>
        <sz val="10"/>
        <color indexed="8"/>
        <rFont val="Arial"/>
        <family val="2"/>
      </rPr>
      <t>1.8V Suspend / 
1.8V</t>
    </r>
    <r>
      <rPr>
        <sz val="10"/>
        <rFont val="Arial"/>
        <family val="2"/>
      </rPr>
      <t xml:space="preserve"> </t>
    </r>
    <phoneticPr fontId="3" type="noConversion"/>
  </si>
  <si>
    <t>ESPI Mode: eSPI Master Chip Select Outputs Driving Chip Select#  A low selects a 
particular eSPI slave for the transaction. Each of the eSPI slaves is connected to a 
dedicated Chip Selectn# pin.</t>
    <phoneticPr fontId="3" type="noConversion"/>
  </si>
  <si>
    <t>ESPI Mode: eSPI Master Data Input / Outputs These are bi-directional input/output pins 
used to transfer data between master and slaves.
Multiplexed with LPC_AD[0:3]</t>
    <phoneticPr fontId="3" type="noConversion"/>
  </si>
  <si>
    <t xml:space="preserve"> LPC_CLK  /
 ESPI_CK</t>
    <phoneticPr fontId="3" type="noConversion"/>
  </si>
  <si>
    <r>
      <t xml:space="preserve"> </t>
    </r>
    <r>
      <rPr>
        <sz val="10"/>
        <color indexed="8"/>
        <rFont val="Arial"/>
        <family val="2"/>
      </rPr>
      <t xml:space="preserve">I/O
 CMOS </t>
    </r>
    <r>
      <rPr>
        <sz val="10"/>
        <rFont val="Arial"/>
        <family val="2"/>
      </rPr>
      <t xml:space="preserve"> </t>
    </r>
    <phoneticPr fontId="3" type="noConversion"/>
  </si>
  <si>
    <t>ESPI Mode: eSPI Master Chip Select Outputs Driving Chip Select0#. A low selects a 
particular eSPI slave for the transaction. Each of the eSPI slaves is connected to a 
dedicated Chip Selectn# pin.</t>
    <phoneticPr fontId="3" type="noConversion"/>
  </si>
  <si>
    <t>ESPI Mode: eSPI Master Clock Output This pin provides the reference timing for all the 
serial input and output operations.</t>
    <phoneticPr fontId="3" type="noConversion"/>
  </si>
  <si>
    <t xml:space="preserve"> LPC_AD2/ESPI_IO_2</t>
    <phoneticPr fontId="3" type="noConversion"/>
  </si>
  <si>
    <t xml:space="preserve"> LPC_CLK/ESPI_CK </t>
    <phoneticPr fontId="3" type="noConversion"/>
  </si>
  <si>
    <t xml:space="preserve"> LPC_AD0/ESPI_IO_0  </t>
    <phoneticPr fontId="3" type="noConversion"/>
  </si>
  <si>
    <t xml:space="preserve"> LPC_AD1/ESPI_IO_1  </t>
    <phoneticPr fontId="3" type="noConversion"/>
  </si>
  <si>
    <t xml:space="preserve"> LPC_AD3/ESPI_IO_3  </t>
    <phoneticPr fontId="3" type="noConversion"/>
  </si>
  <si>
    <t xml:space="preserve"> LPC_FRAME#/ ESPI_CS0#  </t>
    <phoneticPr fontId="3" type="noConversion"/>
  </si>
  <si>
    <t xml:space="preserve"> LPC_DRQ0#/ESPI_ALERT0#  </t>
    <phoneticPr fontId="3" type="noConversion"/>
  </si>
  <si>
    <t xml:space="preserve"> LPC_DRQ1#/ESPI_ALERT1#  </t>
    <phoneticPr fontId="3" type="noConversion"/>
  </si>
  <si>
    <t xml:space="preserve"> LPC_SERIRQ/ESPI_CS1#  </t>
    <phoneticPr fontId="3" type="noConversion"/>
  </si>
  <si>
    <t xml:space="preserve"> GBE0_SDP</t>
    <phoneticPr fontId="3" type="noConversion"/>
  </si>
  <si>
    <t xml:space="preserve"> GBE0_SDP </t>
    <phoneticPr fontId="3" type="noConversion"/>
  </si>
  <si>
    <r>
      <t>A</t>
    </r>
    <r>
      <rPr>
        <sz val="10"/>
        <rFont val="Arial"/>
        <family val="2"/>
      </rPr>
      <t>49</t>
    </r>
    <phoneticPr fontId="3" type="noConversion"/>
  </si>
  <si>
    <t>3.3V Suspend /
3.3V</t>
    <phoneticPr fontId="3" type="noConversion"/>
  </si>
  <si>
    <r>
      <t>I</t>
    </r>
    <r>
      <rPr>
        <sz val="10"/>
        <rFont val="Arial"/>
        <family val="2"/>
      </rPr>
      <t>/O</t>
    </r>
    <phoneticPr fontId="3" type="noConversion"/>
  </si>
  <si>
    <t>Gigabit Ethernet Controller 0 Software-Definable Pin. Can also be used for IEEE1588 
support such as a 1pps signal. See section 4.3.5 for details.</t>
    <phoneticPr fontId="3" type="noConversion"/>
  </si>
  <si>
    <t>GBE0_SDP</t>
    <phoneticPr fontId="3" type="noConversion"/>
  </si>
  <si>
    <t>ASAP</t>
    <phoneticPr fontId="3" type="noConversion"/>
  </si>
  <si>
    <t>BIOS_DIS0#/
ESPI_SAFS</t>
    <phoneticPr fontId="3" type="noConversion"/>
  </si>
  <si>
    <r>
      <t xml:space="preserve"> </t>
    </r>
    <r>
      <rPr>
        <sz val="10"/>
        <color indexed="8"/>
        <rFont val="Arial"/>
        <family val="2"/>
      </rPr>
      <t xml:space="preserve">O
 CMOS </t>
    </r>
    <r>
      <rPr>
        <sz val="10"/>
        <rFont val="Arial"/>
        <family val="2"/>
      </rPr>
      <t xml:space="preserve"> </t>
    </r>
    <phoneticPr fontId="3" type="noConversion"/>
  </si>
  <si>
    <r>
      <t xml:space="preserve"> </t>
    </r>
    <r>
      <rPr>
        <sz val="10"/>
        <rFont val="Arial"/>
        <family val="2"/>
      </rPr>
      <t>1.8V Suspend / 
 1.8V</t>
    </r>
    <phoneticPr fontId="3" type="noConversion"/>
  </si>
  <si>
    <t xml:space="preserve"> Indicates system is in Suspend to Disk state. Active low output.</t>
    <phoneticPr fontId="3" type="noConversion"/>
  </si>
  <si>
    <t>ESPI Mode: eSPI Reset Reset the eSPI interface for both master and slaves. eSPI Reset# 
is typically driven from eSPI master to eSPI slaves.</t>
    <phoneticPr fontId="3" type="noConversion"/>
  </si>
  <si>
    <t xml:space="preserve"> SUS_STAT# /
 ESPI_RESET#</t>
    <phoneticPr fontId="3" type="noConversion"/>
  </si>
  <si>
    <t xml:space="preserve"> SUS_STAT#/ESPI_RESET#</t>
    <phoneticPr fontId="3" type="noConversion"/>
  </si>
  <si>
    <t>B47</t>
    <phoneticPr fontId="3" type="noConversion"/>
  </si>
  <si>
    <t xml:space="preserve"> LPC_AD0/
 ESPI_IO_0</t>
    <phoneticPr fontId="3" type="noConversion"/>
  </si>
  <si>
    <t xml:space="preserve"> LPC_AD1/
 ESPI_IO_1</t>
    <phoneticPr fontId="3" type="noConversion"/>
  </si>
  <si>
    <t xml:space="preserve"> LPC_AD2/
 ESPI_IO_2</t>
    <phoneticPr fontId="3" type="noConversion"/>
  </si>
  <si>
    <t xml:space="preserve"> LPC_DRQ1# / 
 ESPI_ALERT1#</t>
    <phoneticPr fontId="3" type="noConversion"/>
  </si>
  <si>
    <t xml:space="preserve"> LPC_DRQ0#  / 
 ESPI_ALERT0#</t>
    <phoneticPr fontId="3" type="noConversion"/>
  </si>
  <si>
    <r>
      <t xml:space="preserve"> </t>
    </r>
    <r>
      <rPr>
        <sz val="10"/>
        <color indexed="8"/>
        <rFont val="Arial"/>
        <family val="2"/>
      </rPr>
      <t xml:space="preserve">I
 CMOS </t>
    </r>
    <r>
      <rPr>
        <sz val="10"/>
        <rFont val="Arial"/>
        <family val="2"/>
      </rPr>
      <t xml:space="preserve"> </t>
    </r>
    <phoneticPr fontId="3" type="noConversion"/>
  </si>
  <si>
    <t xml:space="preserve"> I
 CMOS </t>
    <phoneticPr fontId="3" type="noConversion"/>
  </si>
  <si>
    <t>This signal is used by  he Carrier to indicate the operating mode of the LPC/eSPI 
bus.  If  left unconnected on  he carrier, LPC mode (default) is selected.  If pulled 
to GND on the carrier, eSPI mode is selected.  This signal is pulled to a logic high
on the module through a resistor. The Carrier should only float  his line or pull it 
low.</t>
    <phoneticPr fontId="3" type="noConversion"/>
  </si>
  <si>
    <t>NA</t>
    <phoneticPr fontId="3" type="noConversion"/>
  </si>
  <si>
    <r>
      <t xml:space="preserve">The TYPE pins indicate to the Carrier Board the Pin-out Type that is implemented on the Module.  The pins are tied on the Module to either ground (GND) or are  no-connects (NC).  For Pin-out Type 1 and Type 10, these pins are not present (X).
 TYPE2#    TYPE1#    TYPE0#
    X               X               X            Pin-out Type 1,10
    NC            NC            NC           Pin-out Type 2
    NC            NC            GND        Pin-out Type 3 (no IDE)
    NC            GND          NC          Pin-out Type 4 (no PCI)
    NC            GND          GND       Pin-out Type 5 (no IDE, no PCI)
</t>
    </r>
    <r>
      <rPr>
        <sz val="10"/>
        <color indexed="17"/>
        <rFont val="Arial"/>
        <family val="2"/>
      </rPr>
      <t xml:space="preserve">    GND          NC            NC          Pin-out Type 6 (no IDE, no PCI)
    </t>
    </r>
    <r>
      <rPr>
        <sz val="10"/>
        <rFont val="Arial"/>
        <family val="2"/>
      </rPr>
      <t xml:space="preserve">GND          NC            GND       Pin-out Type 7
The Carrier Board should implement combinatorial logic that monitors the module TYPE pins and keeps power off (e.g deactivates the ATX_ON signal for an ATX power supply) if an incompatible Module pin-out type is detected. The Carrier Board logic may also implement a fault indicator such as an LED.  </t>
    </r>
    <phoneticPr fontId="3" type="noConversion"/>
  </si>
  <si>
    <t xml:space="preserve"> Dual use pin. Indicates to the Carrier Board that a Type 10 Module is installed. Indicates to the Carrier that a Rev 1.0/2.0 Module is installed 
TYPE10#
NC      Pin-out R2.0
PD      Pin-out Type 10 pull down to ground with 47K resistor
12V     Pin-out R1.0
This pin is reclaimed from the VCC_12V pool.  In R1.0 Modules this pin will connect to other VCC_12V pins.  In R2.0 this pin is defined as a no connect for types 1-6.  In R3.0 this pin is defined as a no connect for types 6 and 7.  A Carrier can detect a R1.0 Module by the presence of 12V on this pin.  R2.0 Module types 1-6 will no connect this pin.  R3.0 Module types 6  and 7 will no connect this pin.  Type 10 Modules shall pull this pin to ground through a 47K resistor.</t>
    <phoneticPr fontId="3" type="noConversion"/>
  </si>
  <si>
    <t>1 (V1000 FP5)</t>
    <phoneticPr fontId="3" type="noConversion"/>
  </si>
  <si>
    <t>2 (V1000 FP5)</t>
    <phoneticPr fontId="3" type="noConversion"/>
  </si>
  <si>
    <t>1 Option (V1000 FP5)</t>
    <phoneticPr fontId="3" type="noConversion"/>
  </si>
  <si>
    <t>C-D</t>
    <phoneticPr fontId="3" type="noConversion"/>
  </si>
  <si>
    <r>
      <t xml:space="preserve"> </t>
    </r>
    <r>
      <rPr>
        <b/>
        <sz val="10"/>
        <rFont val="Arial"/>
        <family val="2"/>
      </rPr>
      <t xml:space="preserve">System Management </t>
    </r>
    <r>
      <rPr>
        <sz val="10"/>
        <rFont val="Arial"/>
        <family val="2"/>
      </rPr>
      <t xml:space="preserve"> </t>
    </r>
  </si>
  <si>
    <t xml:space="preserve"> HDA Digital Interface  </t>
    <phoneticPr fontId="3" type="noConversion"/>
  </si>
  <si>
    <t xml:space="preserve"> LPC and eSPI interface</t>
    <phoneticPr fontId="3" type="noConversion"/>
  </si>
  <si>
    <t xml:space="preserve"> RSVD</t>
    <phoneticPr fontId="3" type="noConversion"/>
  </si>
  <si>
    <t xml:space="preserve"> SDIO_WP  </t>
    <phoneticPr fontId="3" type="noConversion"/>
  </si>
  <si>
    <t xml:space="preserve"> (S)ATA_ACT#  </t>
    <phoneticPr fontId="3" type="noConversion"/>
  </si>
  <si>
    <t xml:space="preserve"> BIOS_DIS0#/ESPI_SAFS</t>
    <phoneticPr fontId="3" type="noConversion"/>
  </si>
  <si>
    <t>RSVD pins are reserved for future use and should be no connect. Do not tie the RSVD pins together.</t>
    <phoneticPr fontId="3" type="noConversion"/>
  </si>
  <si>
    <t xml:space="preserve"> RSVD   </t>
    <phoneticPr fontId="3" type="noConversion"/>
  </si>
  <si>
    <t>RSVD pins are reserved for future use and should be no connect. Do not tie the RSVD pins together.</t>
    <phoneticPr fontId="3" type="noConversion"/>
  </si>
  <si>
    <t xml:space="preserve"> DDI2_CTRLCLK_AUX+ </t>
    <phoneticPr fontId="3" type="noConversion"/>
  </si>
  <si>
    <t xml:space="preserve"> HDA_SDIN2 </t>
    <phoneticPr fontId="3" type="noConversion"/>
  </si>
  <si>
    <t xml:space="preserve"> HDA_SDIN1</t>
    <phoneticPr fontId="3" type="noConversion"/>
  </si>
  <si>
    <t xml:space="preserve"> HDA_SDIN0</t>
    <phoneticPr fontId="3" type="noConversion"/>
  </si>
  <si>
    <r>
      <t>COM Express</t>
    </r>
    <r>
      <rPr>
        <sz val="10"/>
        <color indexed="22"/>
        <rFont val="Arial"/>
        <family val="2"/>
      </rPr>
      <t>®</t>
    </r>
    <r>
      <rPr>
        <sz val="10"/>
        <rFont val="Arial"/>
        <family val="2"/>
      </rPr>
      <t xml:space="preserve"> Required and Optional features are summarized in the following table. The features identified as Minimum (Min.) shall be implemented by all modules. Features identified up to Maximum (Max) </t>
    </r>
    <r>
      <rPr>
        <b/>
        <i/>
        <sz val="10"/>
        <rFont val="Arial"/>
        <family val="2"/>
      </rPr>
      <t>may</t>
    </r>
    <r>
      <rPr>
        <sz val="10"/>
        <rFont val="Arial"/>
        <family val="2"/>
      </rPr>
      <t xml:space="preserve"> be additionally implemented by a module.
Change Key: </t>
    </r>
    <r>
      <rPr>
        <b/>
        <sz val="10"/>
        <color indexed="17"/>
        <rFont val="Arial"/>
        <family val="2"/>
      </rPr>
      <t>Green = Generic R2.x</t>
    </r>
    <r>
      <rPr>
        <b/>
        <sz val="10"/>
        <rFont val="Arial"/>
        <family val="2"/>
      </rPr>
      <t>,</t>
    </r>
    <r>
      <rPr>
        <b/>
        <sz val="10"/>
        <color indexed="52"/>
        <rFont val="Arial"/>
        <family val="2"/>
      </rPr>
      <t xml:space="preserve"> Orange = Type 10 only</t>
    </r>
    <r>
      <rPr>
        <b/>
        <sz val="10"/>
        <rFont val="Arial"/>
        <family val="2"/>
      </rPr>
      <t>,</t>
    </r>
    <r>
      <rPr>
        <b/>
        <sz val="10"/>
        <color indexed="61"/>
        <rFont val="Arial"/>
        <family val="2"/>
      </rPr>
      <t xml:space="preserve"> </t>
    </r>
    <r>
      <rPr>
        <b/>
        <i/>
        <sz val="10"/>
        <color indexed="20"/>
        <rFont val="Arial"/>
        <family val="2"/>
      </rPr>
      <t>Violet = Type 10 &amp; Type 6 only</t>
    </r>
    <r>
      <rPr>
        <b/>
        <sz val="10"/>
        <rFont val="Arial"/>
        <family val="2"/>
      </rPr>
      <t>,</t>
    </r>
    <r>
      <rPr>
        <b/>
        <sz val="10"/>
        <color indexed="10"/>
        <rFont val="Arial"/>
        <family val="2"/>
      </rPr>
      <t xml:space="preserve"> Red = Type 6 only</t>
    </r>
    <phoneticPr fontId="3" type="noConversion"/>
  </si>
  <si>
    <t>RSVD</t>
    <phoneticPr fontId="3" type="noConversion"/>
  </si>
  <si>
    <t>GBE</t>
    <phoneticPr fontId="3" type="noConversion"/>
  </si>
  <si>
    <t>USB</t>
    <phoneticPr fontId="3" type="noConversion"/>
  </si>
  <si>
    <t>PCIE</t>
    <phoneticPr fontId="3" type="noConversion"/>
  </si>
  <si>
    <t>DDI1</t>
    <phoneticPr fontId="3" type="noConversion"/>
  </si>
  <si>
    <t xml:space="preserve"> DPB_LANE0+</t>
    <phoneticPr fontId="3" type="noConversion"/>
  </si>
  <si>
    <t xml:space="preserve"> DPB_LANE0-</t>
    <phoneticPr fontId="3" type="noConversion"/>
  </si>
  <si>
    <t xml:space="preserve"> DPB_LANE1+</t>
    <phoneticPr fontId="3" type="noConversion"/>
  </si>
  <si>
    <t xml:space="preserve"> DPB_LANE1-</t>
    <phoneticPr fontId="3" type="noConversion"/>
  </si>
  <si>
    <t xml:space="preserve"> DPB_LANE2+</t>
    <phoneticPr fontId="3" type="noConversion"/>
  </si>
  <si>
    <t xml:space="preserve"> DPB_LANE2-</t>
    <phoneticPr fontId="3" type="noConversion"/>
  </si>
  <si>
    <t xml:space="preserve"> TMDSA_CLK+</t>
    <phoneticPr fontId="3" type="noConversion"/>
  </si>
  <si>
    <t xml:space="preserve"> DPB_LANE3+</t>
    <phoneticPr fontId="3" type="noConversion"/>
  </si>
  <si>
    <t xml:space="preserve"> TMDSA_CLK-</t>
    <phoneticPr fontId="3" type="noConversion"/>
  </si>
  <si>
    <t xml:space="preserve"> DPB_LANE3-</t>
    <phoneticPr fontId="3" type="noConversion"/>
  </si>
  <si>
    <t xml:space="preserve"> DPC_LANE0+</t>
    <phoneticPr fontId="3" type="noConversion"/>
  </si>
  <si>
    <t xml:space="preserve"> DPC_LANE0-</t>
    <phoneticPr fontId="3" type="noConversion"/>
  </si>
  <si>
    <t xml:space="preserve"> DPC_LANE1+</t>
    <phoneticPr fontId="3" type="noConversion"/>
  </si>
  <si>
    <t xml:space="preserve"> DPC_LANE1-</t>
    <phoneticPr fontId="3" type="noConversion"/>
  </si>
  <si>
    <t xml:space="preserve"> DPC_LANE2+</t>
    <phoneticPr fontId="3" type="noConversion"/>
  </si>
  <si>
    <t xml:space="preserve"> DPC_LANE2-</t>
    <phoneticPr fontId="3" type="noConversion"/>
  </si>
  <si>
    <t xml:space="preserve"> TMDSA_CTRLCLK</t>
    <phoneticPr fontId="3" type="noConversion"/>
  </si>
  <si>
    <t>PWR</t>
    <phoneticPr fontId="3" type="noConversion"/>
  </si>
  <si>
    <t xml:space="preserve"> TMDSB_CLK+</t>
    <phoneticPr fontId="3" type="noConversion"/>
  </si>
  <si>
    <t xml:space="preserve"> DPC_LANE3+</t>
    <phoneticPr fontId="3" type="noConversion"/>
  </si>
  <si>
    <t xml:space="preserve"> TMDSB_CLK-</t>
    <phoneticPr fontId="3" type="noConversion"/>
  </si>
  <si>
    <t xml:space="preserve"> DPC_LANE3-</t>
    <phoneticPr fontId="3" type="noConversion"/>
  </si>
  <si>
    <t>RSVD</t>
    <phoneticPr fontId="3" type="noConversion"/>
  </si>
  <si>
    <t xml:space="preserve"> DPD_LANE0+</t>
    <phoneticPr fontId="3" type="noConversion"/>
  </si>
  <si>
    <t xml:space="preserve"> DPD_LANE0-</t>
    <phoneticPr fontId="3" type="noConversion"/>
  </si>
  <si>
    <t xml:space="preserve"> TMDSA_HPD</t>
    <phoneticPr fontId="3" type="noConversion"/>
  </si>
  <si>
    <t xml:space="preserve"> DPD_LANE1+</t>
    <phoneticPr fontId="3" type="noConversion"/>
  </si>
  <si>
    <t xml:space="preserve"> DPD_LANE1-</t>
    <phoneticPr fontId="3" type="noConversion"/>
  </si>
  <si>
    <t xml:space="preserve"> TMDSB_CTRLCLK</t>
    <phoneticPr fontId="3" type="noConversion"/>
  </si>
  <si>
    <t xml:space="preserve"> DPD_LANE2+</t>
    <phoneticPr fontId="3" type="noConversion"/>
  </si>
  <si>
    <t xml:space="preserve"> DPD_LANE2-</t>
    <phoneticPr fontId="3" type="noConversion"/>
  </si>
  <si>
    <t xml:space="preserve"> DPD_LANE3+</t>
    <phoneticPr fontId="3" type="noConversion"/>
  </si>
  <si>
    <t xml:space="preserve"> DPD_LANE3-</t>
    <phoneticPr fontId="3" type="noConversion"/>
  </si>
  <si>
    <t>RSVD</t>
    <phoneticPr fontId="3" type="noConversion"/>
  </si>
  <si>
    <t xml:space="preserve"> eDP_HPD(Optional)</t>
    <phoneticPr fontId="3" type="noConversion"/>
  </si>
  <si>
    <r>
      <t xml:space="preserve"> </t>
    </r>
    <r>
      <rPr>
        <sz val="10"/>
        <rFont val="Arial"/>
        <family val="2"/>
      </rPr>
      <t>N/C</t>
    </r>
    <phoneticPr fontId="3" type="noConversion"/>
  </si>
  <si>
    <t xml:space="preserve"> SPI_CS#</t>
    <phoneticPr fontId="3" type="noConversion"/>
  </si>
  <si>
    <t xml:space="preserve"> PCIE_RX5+ (Optional)</t>
    <phoneticPr fontId="3" type="noConversion"/>
  </si>
  <si>
    <t xml:space="preserve"> DDI3_CTRLCLK_AUX+ (optional)</t>
    <phoneticPr fontId="3" type="noConversion"/>
  </si>
  <si>
    <t xml:space="preserve"> DDI3_CTRLDATA_AUX- (optional)</t>
    <phoneticPr fontId="3" type="noConversion"/>
  </si>
  <si>
    <r>
      <t>G</t>
    </r>
    <r>
      <rPr>
        <sz val="10"/>
        <rFont val="Arial"/>
        <family val="2"/>
      </rPr>
      <t>ND</t>
    </r>
    <phoneticPr fontId="3" type="noConversion"/>
  </si>
  <si>
    <t xml:space="preserve"> DDI3_PAIR0- (optional)</t>
    <phoneticPr fontId="3" type="noConversion"/>
  </si>
  <si>
    <t xml:space="preserve"> DDI2_CTRLCLK_AUX+</t>
    <phoneticPr fontId="3" type="noConversion"/>
  </si>
  <si>
    <t xml:space="preserve"> DDI2_CTRLDATA_AUX-</t>
    <phoneticPr fontId="3" type="noConversion"/>
  </si>
  <si>
    <t xml:space="preserve"> DDI3_PAIR3+(optional)</t>
    <phoneticPr fontId="3" type="noConversion"/>
  </si>
  <si>
    <t xml:space="preserve"> DDI3_PAIR3-(optional)</t>
    <phoneticPr fontId="3" type="noConversion"/>
  </si>
  <si>
    <t xml:space="preserve"> DDI3_PAIR2+(optional)</t>
    <phoneticPr fontId="3" type="noConversion"/>
  </si>
  <si>
    <t xml:space="preserve"> DDI3_PAIR2-(optional)</t>
    <phoneticPr fontId="3" type="noConversion"/>
  </si>
  <si>
    <t xml:space="preserve"> DDI3_PAIR1-(optional)</t>
    <phoneticPr fontId="3" type="noConversion"/>
  </si>
  <si>
    <t xml:space="preserve"> DDI3_HPD(optional)</t>
    <phoneticPr fontId="3" type="noConversion"/>
  </si>
  <si>
    <t xml:space="preserve"> DDI3_PAIR1+(optional)</t>
    <phoneticPr fontId="3" type="noConversion"/>
  </si>
  <si>
    <t xml:space="preserve"> DDI3_PAIR0+(optional)</t>
    <phoneticPr fontId="3" type="noConversion"/>
  </si>
  <si>
    <t xml:space="preserve"> DDI2_PAIR0+</t>
    <phoneticPr fontId="3" type="noConversion"/>
  </si>
  <si>
    <t xml:space="preserve"> DDI2_PAIR0-</t>
    <phoneticPr fontId="3" type="noConversion"/>
  </si>
  <si>
    <t xml:space="preserve"> DDI2_PAIR1+</t>
    <phoneticPr fontId="3" type="noConversion"/>
  </si>
  <si>
    <t xml:space="preserve"> DDI2_PAIR1-</t>
    <phoneticPr fontId="3" type="noConversion"/>
  </si>
  <si>
    <t xml:space="preserve"> DDI2_HPD</t>
    <phoneticPr fontId="3" type="noConversion"/>
  </si>
  <si>
    <t xml:space="preserve"> DDI2_PAIR2+</t>
    <phoneticPr fontId="3" type="noConversion"/>
  </si>
  <si>
    <t xml:space="preserve"> DDI2_PAIR2-</t>
    <phoneticPr fontId="3" type="noConversion"/>
  </si>
  <si>
    <t xml:space="preserve"> DDI2_PAIR3+</t>
    <phoneticPr fontId="3" type="noConversion"/>
  </si>
  <si>
    <t xml:space="preserve"> DDI2_PAIR3-</t>
    <phoneticPr fontId="3" type="noConversion"/>
  </si>
  <si>
    <t xml:space="preserve"> RSVD  </t>
    <phoneticPr fontId="3" type="noConversion"/>
  </si>
  <si>
    <r>
      <t>V</t>
    </r>
    <r>
      <rPr>
        <sz val="10"/>
        <rFont val="Arial"/>
        <family val="2"/>
      </rPr>
      <t>0.2</t>
    </r>
    <phoneticPr fontId="3" type="noConversion"/>
  </si>
  <si>
    <t>COM.0 R3.0 Changes from R2.1</t>
    <phoneticPr fontId="3" type="noConversion"/>
  </si>
  <si>
    <t xml:space="preserve"> PEG_TX0+</t>
  </si>
  <si>
    <t xml:space="preserve"> PEG_TX0- </t>
  </si>
  <si>
    <t xml:space="preserve"> PEG_TX1+</t>
  </si>
  <si>
    <t xml:space="preserve"> PEG_TX1- </t>
  </si>
  <si>
    <t xml:space="preserve"> PEG_TX2+</t>
  </si>
  <si>
    <t xml:space="preserve"> PEG_TX3+</t>
  </si>
  <si>
    <t xml:space="preserve"> PEG_TX4+</t>
  </si>
  <si>
    <t xml:space="preserve"> PEG_TX5+</t>
  </si>
  <si>
    <t xml:space="preserve"> PEG_TX6+</t>
  </si>
  <si>
    <t xml:space="preserve"> PEG_TX7+</t>
  </si>
  <si>
    <t>2.SMBus form EIO-IS200</t>
  </si>
  <si>
    <t>ASAP</t>
    <phoneticPr fontId="3" type="noConversion"/>
  </si>
  <si>
    <t>SOM-5871 A101-3
Module Length[mils]</t>
    <phoneticPr fontId="3" type="noConversion"/>
  </si>
  <si>
    <t>SOM-5871 A101-3
Baseboard Length[mils]</t>
    <phoneticPr fontId="3" type="noConversion"/>
  </si>
  <si>
    <t>SOM-5871 A101-3
Total Length[mils]</t>
    <phoneticPr fontId="3" type="noConversion"/>
  </si>
  <si>
    <t>SOM-5871 A101-3
Module Length[mils]</t>
    <phoneticPr fontId="3" type="noConversion"/>
  </si>
  <si>
    <t>SOM-5871 A101-3
Baseboard Length[mils]</t>
    <phoneticPr fontId="3" type="noConversion"/>
  </si>
  <si>
    <t>SOM-5871 A101-3
Total Length[mils]</t>
    <phoneticPr fontId="3" type="noConversion"/>
  </si>
  <si>
    <t>SOM-5871 A101-3 Module Length[mils]</t>
    <phoneticPr fontId="3" type="noConversion"/>
  </si>
  <si>
    <t>SOM-5871 Baseboard
Width/ Space/ Other space [mils]</t>
    <phoneticPr fontId="3" type="noConversion"/>
  </si>
  <si>
    <t>V1000 FP5
Checklist</t>
    <phoneticPr fontId="3" type="noConversion"/>
  </si>
  <si>
    <t>V1000 FP5 PCIe (Gen3)</t>
    <phoneticPr fontId="3" type="noConversion"/>
  </si>
  <si>
    <t>L&lt; 9000</t>
    <phoneticPr fontId="3" type="noConversion"/>
  </si>
  <si>
    <t>USB3.1 Gen1 only.</t>
    <phoneticPr fontId="3" type="noConversion"/>
  </si>
  <si>
    <t>L&lt; 8000</t>
  </si>
  <si>
    <t>L&lt; 5000( Gen2)
L&lt; 8000(Gen1)</t>
    <phoneticPr fontId="3" type="noConversion"/>
  </si>
  <si>
    <t>V1000 FP5
1000 &lt; L &lt; 12000</t>
    <phoneticPr fontId="3" type="noConversion"/>
  </si>
  <si>
    <t xml:space="preserve"> NC-SI</t>
  </si>
  <si>
    <t xml:space="preserve"> SDVO Channels 1-2 (muxed on PEG)</t>
    <phoneticPr fontId="3" type="noConversion"/>
  </si>
  <si>
    <t xml:space="preserve"> DVO Channels</t>
    <phoneticPr fontId="3" type="noConversion"/>
  </si>
  <si>
    <t xml:space="preserve"> HDMI/DVI-D Channels</t>
  </si>
  <si>
    <t xml:space="preserve"> DisplayPort Channels</t>
    <phoneticPr fontId="3" type="noConversion"/>
  </si>
  <si>
    <t xml:space="preserve"> PCI Bus - 32 Bit  </t>
    <phoneticPr fontId="3" type="noConversion"/>
  </si>
  <si>
    <t xml:space="preserve"> PATA Port</t>
    <phoneticPr fontId="3" type="noConversion"/>
  </si>
  <si>
    <r>
      <t>C</t>
    </r>
    <r>
      <rPr>
        <sz val="10"/>
        <rFont val="Arial"/>
        <family val="2"/>
      </rPr>
      <t>-D</t>
    </r>
    <phoneticPr fontId="3" type="noConversion"/>
  </si>
  <si>
    <t>C-D</t>
    <phoneticPr fontId="3" type="noConversion"/>
  </si>
  <si>
    <t xml:space="preserve"> 10G LAN Ports 0-3</t>
    <phoneticPr fontId="3" type="noConversion"/>
  </si>
  <si>
    <r>
      <t>A</t>
    </r>
    <r>
      <rPr>
        <sz val="10"/>
        <rFont val="Arial"/>
        <family val="2"/>
      </rPr>
      <t>-B</t>
    </r>
    <phoneticPr fontId="3" type="noConversion"/>
  </si>
  <si>
    <t xml:space="preserve"> Suspend</t>
    <phoneticPr fontId="3" type="noConversion"/>
  </si>
  <si>
    <t xml:space="preserve"> Wake</t>
    <phoneticPr fontId="3" type="noConversion"/>
  </si>
  <si>
    <t>A-B</t>
  </si>
  <si>
    <t xml:space="preserve"> Suspend/Wake  </t>
  </si>
  <si>
    <r>
      <t xml:space="preserve"> 1 /</t>
    </r>
    <r>
      <rPr>
        <sz val="10"/>
        <rFont val="Arial"/>
        <family val="2"/>
      </rPr>
      <t xml:space="preserve"> </t>
    </r>
    <r>
      <rPr>
        <b/>
        <sz val="10"/>
        <color indexed="52"/>
        <rFont val="Arial"/>
        <family val="2"/>
      </rPr>
      <t>4</t>
    </r>
  </si>
  <si>
    <r>
      <t xml:space="preserve"> </t>
    </r>
    <r>
      <rPr>
        <b/>
        <sz val="10"/>
        <color indexed="17"/>
        <rFont val="Arial"/>
        <family val="2"/>
      </rPr>
      <t>1</t>
    </r>
    <r>
      <rPr>
        <sz val="10"/>
        <color indexed="17"/>
        <rFont val="Arial"/>
        <family val="2"/>
      </rPr>
      <t xml:space="preserve"> / 6</t>
    </r>
  </si>
  <si>
    <r>
      <t xml:space="preserve"> 1 / </t>
    </r>
    <r>
      <rPr>
        <sz val="10"/>
        <rFont val="Arial"/>
        <family val="2"/>
      </rPr>
      <t xml:space="preserve">6  </t>
    </r>
  </si>
  <si>
    <r>
      <t xml:space="preserve"> 1 /</t>
    </r>
    <r>
      <rPr>
        <sz val="10"/>
        <rFont val="Arial"/>
        <family val="2"/>
      </rPr>
      <t xml:space="preserve"> 6  </t>
    </r>
  </si>
  <si>
    <t xml:space="preserve"> 0 / 1  </t>
  </si>
  <si>
    <r>
      <t>N</t>
    </r>
    <r>
      <rPr>
        <sz val="10"/>
        <rFont val="Arial"/>
        <family val="2"/>
      </rPr>
      <t>A</t>
    </r>
  </si>
  <si>
    <t xml:space="preserve"> 0 / 2  </t>
  </si>
  <si>
    <r>
      <t xml:space="preserve"> 1 /</t>
    </r>
    <r>
      <rPr>
        <sz val="10"/>
        <rFont val="Arial"/>
        <family val="2"/>
      </rPr>
      <t xml:space="preserve"> </t>
    </r>
    <r>
      <rPr>
        <b/>
        <sz val="10"/>
        <color indexed="52"/>
        <rFont val="Arial"/>
        <family val="2"/>
      </rPr>
      <t>2</t>
    </r>
    <r>
      <rPr>
        <b/>
        <sz val="10"/>
        <color indexed="61"/>
        <rFont val="Arial"/>
        <family val="2"/>
      </rPr>
      <t xml:space="preserve"> </t>
    </r>
    <r>
      <rPr>
        <sz val="10"/>
        <color indexed="17"/>
        <rFont val="Arial"/>
        <family val="2"/>
      </rPr>
      <t xml:space="preserve"> </t>
    </r>
  </si>
  <si>
    <r>
      <t xml:space="preserve"> </t>
    </r>
    <r>
      <rPr>
        <b/>
        <sz val="10"/>
        <color indexed="17"/>
        <rFont val="Arial"/>
        <family val="2"/>
      </rPr>
      <t>1</t>
    </r>
    <r>
      <rPr>
        <sz val="10"/>
        <color indexed="17"/>
        <rFont val="Arial"/>
        <family val="2"/>
      </rPr>
      <t xml:space="preserve"> / 4  </t>
    </r>
  </si>
  <si>
    <r>
      <t xml:space="preserve"> </t>
    </r>
    <r>
      <rPr>
        <b/>
        <sz val="10"/>
        <color indexed="17"/>
        <rFont val="Arial"/>
        <family val="2"/>
      </rPr>
      <t>1</t>
    </r>
    <r>
      <rPr>
        <sz val="10"/>
        <color indexed="17"/>
        <rFont val="Arial"/>
        <family val="2"/>
      </rPr>
      <t xml:space="preserve"> /</t>
    </r>
    <r>
      <rPr>
        <sz val="10"/>
        <rFont val="Arial"/>
        <family val="2"/>
      </rPr>
      <t xml:space="preserve"> 4  </t>
    </r>
  </si>
  <si>
    <t xml:space="preserve"> 4 / 8  </t>
  </si>
  <si>
    <t xml:space="preserve"> 1 / 1  </t>
  </si>
  <si>
    <r>
      <t>e</t>
    </r>
    <r>
      <rPr>
        <sz val="10"/>
        <rFont val="Arial"/>
        <family val="2"/>
      </rPr>
      <t>d</t>
    </r>
  </si>
  <si>
    <r>
      <t xml:space="preserve"> </t>
    </r>
    <r>
      <rPr>
        <b/>
        <sz val="10"/>
        <color indexed="53"/>
        <rFont val="Arial"/>
        <family val="2"/>
      </rPr>
      <t>0</t>
    </r>
    <r>
      <rPr>
        <sz val="10"/>
        <color indexed="53"/>
        <rFont val="Arial"/>
        <family val="2"/>
      </rPr>
      <t xml:space="preserve"> /</t>
    </r>
    <r>
      <rPr>
        <sz val="10"/>
        <rFont val="Arial"/>
        <family val="2"/>
      </rPr>
      <t xml:space="preserve"> 2  </t>
    </r>
  </si>
  <si>
    <t xml:space="preserve"> 1 / 2  </t>
  </si>
  <si>
    <t xml:space="preserve"> 0 / 16  </t>
  </si>
  <si>
    <r>
      <t xml:space="preserve"> 0 /</t>
    </r>
    <r>
      <rPr>
        <sz val="10"/>
        <color indexed="17"/>
        <rFont val="Arial"/>
        <family val="2"/>
      </rPr>
      <t xml:space="preserve"> </t>
    </r>
    <r>
      <rPr>
        <b/>
        <sz val="10"/>
        <color indexed="10"/>
        <rFont val="Arial"/>
        <family val="2"/>
      </rPr>
      <t>2</t>
    </r>
    <r>
      <rPr>
        <sz val="10"/>
        <color indexed="17"/>
        <rFont val="Arial"/>
        <family val="2"/>
      </rPr>
      <t xml:space="preserve">  </t>
    </r>
  </si>
  <si>
    <t xml:space="preserve"> 0 / 3  </t>
  </si>
  <si>
    <t xml:space="preserve"> 0 / 4  </t>
  </si>
  <si>
    <r>
      <t>0</t>
    </r>
    <r>
      <rPr>
        <sz val="10"/>
        <rFont val="Arial"/>
        <family val="2"/>
      </rPr>
      <t xml:space="preserve"> / 1</t>
    </r>
  </si>
  <si>
    <t xml:space="preserve">Type 1  Rev. 1.0 
Min / Max  </t>
  </si>
  <si>
    <t xml:space="preserve">Type 2 Rev. 1.0 
Min / Max  </t>
  </si>
  <si>
    <t xml:space="preserve">Type 10 Rev. 2.0 
Min / Max  </t>
  </si>
  <si>
    <t xml:space="preserve">Type 1  Rev. 2.0 
Min / Max  </t>
  </si>
  <si>
    <t xml:space="preserve">Type 2 Rev. 2.0 
Min / Max  </t>
  </si>
  <si>
    <t xml:space="preserve">Type 6 Rev. 2.0 
Min / Max  </t>
  </si>
  <si>
    <t xml:space="preserve">Type 10 Rev. 2.1
Min / Max  </t>
  </si>
  <si>
    <t xml:space="preserve">Type 6 Rev. 2.1
Min / Max  </t>
  </si>
  <si>
    <t xml:space="preserve"> 2 / 6  </t>
  </si>
  <si>
    <t xml:space="preserve"> 2 / 4  </t>
  </si>
  <si>
    <t xml:space="preserve"> 4 / 4  </t>
  </si>
  <si>
    <r>
      <t xml:space="preserve"> 0</t>
    </r>
    <r>
      <rPr>
        <sz val="10"/>
        <color indexed="17"/>
        <rFont val="Arial"/>
        <family val="2"/>
      </rPr>
      <t xml:space="preserve"> / </t>
    </r>
    <r>
      <rPr>
        <b/>
        <sz val="10"/>
        <color indexed="17"/>
        <rFont val="Arial"/>
        <family val="2"/>
      </rPr>
      <t>2</t>
    </r>
    <r>
      <rPr>
        <sz val="10"/>
        <color indexed="17"/>
        <rFont val="Arial"/>
        <family val="2"/>
      </rPr>
      <t xml:space="preserve">  </t>
    </r>
  </si>
  <si>
    <r>
      <t xml:space="preserve"> 0 / </t>
    </r>
    <r>
      <rPr>
        <b/>
        <sz val="10"/>
        <color indexed="17"/>
        <rFont val="Arial"/>
        <family val="2"/>
      </rPr>
      <t>2</t>
    </r>
    <r>
      <rPr>
        <sz val="10"/>
        <color indexed="17"/>
        <rFont val="Arial"/>
        <family val="2"/>
      </rPr>
      <t xml:space="preserve">  </t>
    </r>
  </si>
  <si>
    <r>
      <t xml:space="preserve"> 0 </t>
    </r>
    <r>
      <rPr>
        <sz val="10"/>
        <color indexed="17"/>
        <rFont val="Arial"/>
        <family val="2"/>
      </rPr>
      <t xml:space="preserve">/ </t>
    </r>
    <r>
      <rPr>
        <b/>
        <sz val="10"/>
        <color indexed="17"/>
        <rFont val="Arial"/>
        <family val="2"/>
      </rPr>
      <t>2</t>
    </r>
    <r>
      <rPr>
        <sz val="10"/>
        <color indexed="17"/>
        <rFont val="Arial"/>
        <family val="2"/>
      </rPr>
      <t xml:space="preserve">  </t>
    </r>
  </si>
  <si>
    <t>21 / 21</t>
  </si>
  <si>
    <t xml:space="preserve"> 12 / 12  </t>
  </si>
  <si>
    <t>12 / 12</t>
  </si>
  <si>
    <t xml:space="preserve"> TV-Out  </t>
  </si>
  <si>
    <t>0 / 1</t>
  </si>
  <si>
    <t>4 (V1000 FP5)
1 (PCIe Bridge)</t>
    <phoneticPr fontId="3" type="noConversion"/>
  </si>
  <si>
    <t>1 (SLB9665XQ2.0)</t>
    <phoneticPr fontId="3" type="noConversion"/>
  </si>
  <si>
    <t>Option</t>
  </si>
  <si>
    <t>GBE</t>
  </si>
  <si>
    <t>PSM</t>
  </si>
  <si>
    <t>SATA0</t>
  </si>
  <si>
    <t>SATA2</t>
  </si>
  <si>
    <t xml:space="preserve"> ATA_ACT#  </t>
  </si>
  <si>
    <t>SATA</t>
  </si>
  <si>
    <t xml:space="preserve"> AC_SYNC  </t>
  </si>
  <si>
    <t>AC97</t>
  </si>
  <si>
    <t xml:space="preserve"> AC_RST#  </t>
  </si>
  <si>
    <t xml:space="preserve"> AC_BITCLK  </t>
  </si>
  <si>
    <t xml:space="preserve"> AC_SDOUT  </t>
  </si>
  <si>
    <t xml:space="preserve"> BIOS_DISABLE#  </t>
  </si>
  <si>
    <t>MISC</t>
  </si>
  <si>
    <t>USB6</t>
  </si>
  <si>
    <t>USB_6_7</t>
  </si>
  <si>
    <t>USB4</t>
  </si>
  <si>
    <t>USB2</t>
  </si>
  <si>
    <t>USB_2_3</t>
  </si>
  <si>
    <t>USB0</t>
  </si>
  <si>
    <t xml:space="preserve"> EXCD0_PERST#  </t>
  </si>
  <si>
    <t>EXCD0</t>
  </si>
  <si>
    <t xml:space="preserve"> EXCD0_CPPE#  </t>
  </si>
  <si>
    <t>LPC</t>
  </si>
  <si>
    <t>GPIO</t>
  </si>
  <si>
    <t xml:space="preserve"> SDIO_DAT0  </t>
  </si>
  <si>
    <t xml:space="preserve"> SDIO_DAT1</t>
  </si>
  <si>
    <t xml:space="preserve"> SDIO_DAT2</t>
  </si>
  <si>
    <t>LVDS</t>
  </si>
  <si>
    <t xml:space="preserve"> LVDS_VDD_EN</t>
  </si>
  <si>
    <t xml:space="preserve"> SDIO_DAT3</t>
  </si>
  <si>
    <t xml:space="preserve"> KBD_RST#  </t>
  </si>
  <si>
    <t>RSVD</t>
  </si>
  <si>
    <t xml:space="preserve"> KBD_A20GATE  </t>
  </si>
  <si>
    <r>
      <t xml:space="preserve"> eDP_HPD</t>
    </r>
    <r>
      <rPr>
        <b/>
        <sz val="10"/>
        <color indexed="42"/>
        <rFont val="Arial"/>
        <family val="2"/>
      </rPr>
      <t/>
    </r>
  </si>
  <si>
    <t xml:space="preserve"> PCIE0_CK_REF+  </t>
  </si>
  <si>
    <t xml:space="preserve"> PCIE_CLK_REF+  </t>
  </si>
  <si>
    <t xml:space="preserve"> PCIE0_CK_REF-  </t>
  </si>
  <si>
    <t xml:space="preserve"> PCIE_CLK_REF-</t>
  </si>
  <si>
    <t>SPI</t>
  </si>
  <si>
    <t xml:space="preserve"> SDIO_CLK  </t>
  </si>
  <si>
    <t xml:space="preserve"> TPM_PP</t>
  </si>
  <si>
    <t xml:space="preserve"> TYPE10# </t>
  </si>
  <si>
    <t>MTD</t>
  </si>
  <si>
    <t xml:space="preserve"> SER0_TX </t>
  </si>
  <si>
    <r>
      <t xml:space="preserve"> </t>
    </r>
    <r>
      <rPr>
        <sz val="10"/>
        <color indexed="17"/>
        <rFont val="Arial"/>
        <family val="2"/>
      </rPr>
      <t xml:space="preserve">RSVD </t>
    </r>
  </si>
  <si>
    <t>GPSI</t>
  </si>
  <si>
    <t xml:space="preserve"> RSVD </t>
  </si>
  <si>
    <r>
      <t xml:space="preserve"> SER1_TX</t>
    </r>
    <r>
      <rPr>
        <sz val="10"/>
        <color indexed="53"/>
        <rFont val="Arial"/>
        <family val="2"/>
      </rPr>
      <t/>
    </r>
  </si>
  <si>
    <t xml:space="preserve"> CAN_TX </t>
  </si>
  <si>
    <t xml:space="preserve"> CAN_RX</t>
  </si>
  <si>
    <r>
      <t xml:space="preserve"> (S)</t>
    </r>
    <r>
      <rPr>
        <sz val="10"/>
        <rFont val="Arial"/>
        <family val="2"/>
      </rPr>
      <t xml:space="preserve">ATA_ACT#  </t>
    </r>
  </si>
  <si>
    <r>
      <t xml:space="preserve"> AC</t>
    </r>
    <r>
      <rPr>
        <sz val="10"/>
        <color indexed="17"/>
        <rFont val="Arial"/>
        <family val="2"/>
      </rPr>
      <t>/HDA</t>
    </r>
    <r>
      <rPr>
        <sz val="10"/>
        <rFont val="Arial"/>
        <family val="2"/>
      </rPr>
      <t xml:space="preserve">_SYNC  </t>
    </r>
  </si>
  <si>
    <r>
      <t xml:space="preserve"> AC</t>
    </r>
    <r>
      <rPr>
        <sz val="10"/>
        <color indexed="17"/>
        <rFont val="Arial"/>
        <family val="2"/>
      </rPr>
      <t>/HDA</t>
    </r>
    <r>
      <rPr>
        <sz val="10"/>
        <rFont val="Arial"/>
        <family val="2"/>
      </rPr>
      <t xml:space="preserve">_RST#  </t>
    </r>
  </si>
  <si>
    <r>
      <t xml:space="preserve"> AC</t>
    </r>
    <r>
      <rPr>
        <sz val="10"/>
        <color indexed="17"/>
        <rFont val="Arial"/>
        <family val="2"/>
      </rPr>
      <t>/HDA</t>
    </r>
    <r>
      <rPr>
        <sz val="10"/>
        <rFont val="Arial"/>
        <family val="2"/>
      </rPr>
      <t xml:space="preserve">_BITCLK  </t>
    </r>
  </si>
  <si>
    <r>
      <t xml:space="preserve"> AC</t>
    </r>
    <r>
      <rPr>
        <sz val="10"/>
        <color indexed="17"/>
        <rFont val="Arial"/>
        <family val="2"/>
      </rPr>
      <t>/HDA</t>
    </r>
    <r>
      <rPr>
        <sz val="10"/>
        <rFont val="Arial"/>
        <family val="2"/>
      </rPr>
      <t xml:space="preserve">_SDOUT  </t>
    </r>
  </si>
  <si>
    <t>Type 1 Rev. 1.0</t>
  </si>
  <si>
    <t>Type 2 Rev. 1.0</t>
  </si>
  <si>
    <t>I/F</t>
  </si>
  <si>
    <t>Type 10 Rev. 2.0</t>
  </si>
  <si>
    <t>Type 1 Rev. 2.0</t>
  </si>
  <si>
    <t>Type 2 Rev. 2.0</t>
  </si>
  <si>
    <t>Type 6 Rev. 2.0</t>
  </si>
  <si>
    <t>Type 10 Rev. 2.1</t>
  </si>
  <si>
    <t>Type 6 Rev. 2.1</t>
  </si>
  <si>
    <t xml:space="preserve"> LVDS_VDD_EN</t>
    <phoneticPr fontId="3" type="noConversion"/>
  </si>
  <si>
    <t xml:space="preserve"> HDMI/DVI</t>
  </si>
  <si>
    <t xml:space="preserve"> LPC_DRQ0#  </t>
  </si>
  <si>
    <t xml:space="preserve"> LPC_DRQ1#  </t>
  </si>
  <si>
    <t>SATA1</t>
  </si>
  <si>
    <t>SATA3</t>
  </si>
  <si>
    <t xml:space="preserve"> AC_SDIN2  </t>
  </si>
  <si>
    <t xml:space="preserve"> AC_SDIN1  </t>
  </si>
  <si>
    <t xml:space="preserve"> AC_SDIN0  </t>
  </si>
  <si>
    <t>USB7</t>
  </si>
  <si>
    <t>USB_4_5</t>
  </si>
  <si>
    <t>USB5</t>
  </si>
  <si>
    <t>USB3</t>
  </si>
  <si>
    <t>USB_0_1</t>
  </si>
  <si>
    <t>USB1</t>
  </si>
  <si>
    <t xml:space="preserve"> EXCD1_PERST#  </t>
  </si>
  <si>
    <t>EXCD1</t>
  </si>
  <si>
    <t xml:space="preserve"> EXCD1_CPPE#  </t>
  </si>
  <si>
    <t xml:space="preserve"> SDIO_CMD  </t>
  </si>
  <si>
    <t xml:space="preserve"> SDIO_WP  </t>
  </si>
  <si>
    <t xml:space="preserve"> SDIO_CD#  </t>
  </si>
  <si>
    <t xml:space="preserve"> DDI0_PAIR0+</t>
  </si>
  <si>
    <t xml:space="preserve"> SDVO0_RED+  </t>
  </si>
  <si>
    <t xml:space="preserve"> DP0_LANE0+  </t>
  </si>
  <si>
    <t xml:space="preserve"> TMDS0_DATA2+  </t>
  </si>
  <si>
    <t>DDI0/LVDS</t>
  </si>
  <si>
    <t xml:space="preserve"> DDI0_PAIR0-</t>
  </si>
  <si>
    <t xml:space="preserve"> SDVO0_RED- </t>
  </si>
  <si>
    <t xml:space="preserve"> DP0_LANE0- </t>
  </si>
  <si>
    <t xml:space="preserve"> TMDS0_DATA2- </t>
  </si>
  <si>
    <t xml:space="preserve"> DDI0_PAIR1+</t>
  </si>
  <si>
    <t xml:space="preserve"> SDVO0_GRN+  </t>
  </si>
  <si>
    <t xml:space="preserve"> DP0_LANE1+  </t>
  </si>
  <si>
    <t xml:space="preserve"> TMDS0_DATA1+  </t>
  </si>
  <si>
    <t xml:space="preserve"> DDI0_PAIR1-</t>
  </si>
  <si>
    <t xml:space="preserve"> SDVO0_GRN- </t>
  </si>
  <si>
    <t xml:space="preserve"> DP0_LANE1- </t>
  </si>
  <si>
    <t xml:space="preserve"> TMDS0_DATA1- </t>
  </si>
  <si>
    <t xml:space="preserve"> DDI0_PAIR2+</t>
  </si>
  <si>
    <t xml:space="preserve"> SDVO0_BLU+  </t>
  </si>
  <si>
    <t xml:space="preserve"> DP0_LANE2+  </t>
  </si>
  <si>
    <t xml:space="preserve"> TMDS0_DATA0+  </t>
  </si>
  <si>
    <t xml:space="preserve"> DDI0_PAIR2-</t>
  </si>
  <si>
    <t xml:space="preserve"> SDVO0_BLU- </t>
  </si>
  <si>
    <t xml:space="preserve"> DP0_LANE2- </t>
  </si>
  <si>
    <t xml:space="preserve"> TMDS0_DATA0- </t>
  </si>
  <si>
    <t xml:space="preserve"> DDI0_PAIR4+</t>
  </si>
  <si>
    <t xml:space="preserve"> SDVO1_INT+  </t>
  </si>
  <si>
    <t xml:space="preserve"> DDI0_PAIR4-</t>
  </si>
  <si>
    <t xml:space="preserve"> SDVO1_INT- </t>
  </si>
  <si>
    <t xml:space="preserve"> DDI0_PAIR3+</t>
  </si>
  <si>
    <t xml:space="preserve"> DP0_LANE3+  </t>
  </si>
  <si>
    <t xml:space="preserve"> TMDS0_CLK+  </t>
  </si>
  <si>
    <t xml:space="preserve"> DDI0_PAIR3-</t>
  </si>
  <si>
    <t xml:space="preserve"> DP0_LANE3- </t>
  </si>
  <si>
    <t xml:space="preserve"> TMDS0_CLK- </t>
  </si>
  <si>
    <t xml:space="preserve"> RSVD(RI# for SOM) </t>
  </si>
  <si>
    <t>VGA</t>
  </si>
  <si>
    <t xml:space="preserve"> DDI0_HPD</t>
  </si>
  <si>
    <t xml:space="preserve"> DP0_HPD  </t>
  </si>
  <si>
    <t xml:space="preserve"> HDMI0_HPD  </t>
  </si>
  <si>
    <t>DDI0/VGA</t>
  </si>
  <si>
    <t xml:space="preserve"> DDI0_PAIR5+</t>
  </si>
  <si>
    <t xml:space="preserve"> SDVO1_TVCLKIN+  </t>
  </si>
  <si>
    <t xml:space="preserve"> DDI0_PAIR5-</t>
  </si>
  <si>
    <t xml:space="preserve"> SDVO1_TVCLKIN- </t>
  </si>
  <si>
    <t xml:space="preserve"> DDI0_PAIR6+</t>
  </si>
  <si>
    <t xml:space="preserve"> SDVO1_FLDSTALL+  </t>
  </si>
  <si>
    <t xml:space="preserve"> DDI0_PAIR6-</t>
  </si>
  <si>
    <t xml:space="preserve"> SDVO1_FLDSTALL- </t>
  </si>
  <si>
    <t xml:space="preserve"> DDI0_DDC_AUX_SEL</t>
  </si>
  <si>
    <r>
      <t xml:space="preserve"> USB_HOST_PRSNT</t>
    </r>
    <r>
      <rPr>
        <b/>
        <sz val="10"/>
        <color indexed="42"/>
        <rFont val="Arial"/>
        <family val="2"/>
      </rPr>
      <t/>
    </r>
  </si>
  <si>
    <t xml:space="preserve"> TV_DAC_A  </t>
  </si>
  <si>
    <t>TV</t>
  </si>
  <si>
    <t xml:space="preserve"> TV_DAC_B  </t>
  </si>
  <si>
    <t xml:space="preserve"> DDI0_CTRLCLK_AUX+ </t>
  </si>
  <si>
    <t xml:space="preserve"> DP0_AUX+  </t>
  </si>
  <si>
    <t xml:space="preserve"> HMDI0_CTRLCLK  </t>
  </si>
  <si>
    <r>
      <t xml:space="preserve"> </t>
    </r>
    <r>
      <rPr>
        <sz val="10"/>
        <color indexed="17"/>
        <rFont val="Arial"/>
        <family val="2"/>
      </rPr>
      <t xml:space="preserve">RSVD   </t>
    </r>
  </si>
  <si>
    <t>DDI0</t>
  </si>
  <si>
    <t xml:space="preserve"> TV_DAC_C  </t>
  </si>
  <si>
    <t xml:space="preserve"> DDI0_CTRLDATA_AUX-</t>
  </si>
  <si>
    <t xml:space="preserve"> DP0_AUX- </t>
  </si>
  <si>
    <t xml:space="preserve"> HMDI0_CTRLDATA  </t>
  </si>
  <si>
    <r>
      <t xml:space="preserve"> AC</t>
    </r>
    <r>
      <rPr>
        <sz val="10"/>
        <color indexed="17"/>
        <rFont val="Arial"/>
        <family val="2"/>
      </rPr>
      <t>/HDA</t>
    </r>
    <r>
      <rPr>
        <sz val="10"/>
        <rFont val="Arial"/>
        <family val="2"/>
      </rPr>
      <t xml:space="preserve">_SDIN2  </t>
    </r>
  </si>
  <si>
    <r>
      <t xml:space="preserve"> AC</t>
    </r>
    <r>
      <rPr>
        <sz val="10"/>
        <color indexed="17"/>
        <rFont val="Arial"/>
        <family val="2"/>
      </rPr>
      <t>/HDA</t>
    </r>
    <r>
      <rPr>
        <sz val="10"/>
        <rFont val="Arial"/>
        <family val="2"/>
      </rPr>
      <t xml:space="preserve">_SDIN1  </t>
    </r>
  </si>
  <si>
    <r>
      <t xml:space="preserve"> AC</t>
    </r>
    <r>
      <rPr>
        <sz val="10"/>
        <color indexed="17"/>
        <rFont val="Arial"/>
        <family val="2"/>
      </rPr>
      <t>/HDA</t>
    </r>
    <r>
      <rPr>
        <sz val="10"/>
        <rFont val="Arial"/>
        <family val="2"/>
      </rPr>
      <t xml:space="preserve">_SDIN0  </t>
    </r>
  </si>
  <si>
    <t xml:space="preserve"> WAKE0#</t>
    <phoneticPr fontId="3" type="noConversion"/>
  </si>
  <si>
    <t>Type 2 Rev. 2.x</t>
  </si>
  <si>
    <t>Type 6 Rev. 2.x</t>
  </si>
  <si>
    <t>SDVO/DVO</t>
  </si>
  <si>
    <t>TMDS</t>
  </si>
  <si>
    <t>Display Port</t>
  </si>
  <si>
    <t xml:space="preserve"> IDE_D7  </t>
  </si>
  <si>
    <t>IDE</t>
  </si>
  <si>
    <t>IDE/PWR</t>
  </si>
  <si>
    <t xml:space="preserve"> IDE_D6  </t>
  </si>
  <si>
    <t>IDE/USB</t>
  </si>
  <si>
    <t xml:space="preserve"> IDE_D3  </t>
  </si>
  <si>
    <t xml:space="preserve"> IDE_D15  </t>
  </si>
  <si>
    <t xml:space="preserve"> IDE_D8  </t>
  </si>
  <si>
    <t xml:space="preserve"> IDE_D9  </t>
  </si>
  <si>
    <t xml:space="preserve"> IDE_D2  </t>
  </si>
  <si>
    <t xml:space="preserve"> IDE_D13  </t>
  </si>
  <si>
    <t xml:space="preserve"> IDE_D1  </t>
  </si>
  <si>
    <t xml:space="preserve"> IDE_D14  </t>
  </si>
  <si>
    <t xml:space="preserve"> IDE_IORDY  </t>
  </si>
  <si>
    <t xml:space="preserve"> IDE_IOR#  </t>
  </si>
  <si>
    <t xml:space="preserve"> PCI_PME#  </t>
  </si>
  <si>
    <t>PCI</t>
  </si>
  <si>
    <t>PCI/DDI1</t>
  </si>
  <si>
    <t xml:space="preserve"> PCI_GNT2#  </t>
  </si>
  <si>
    <t xml:space="preserve"> PCI_REQ2#  </t>
  </si>
  <si>
    <t xml:space="preserve"> PCI_GNT1#  </t>
  </si>
  <si>
    <t xml:space="preserve"> PCI_REQ1#  </t>
  </si>
  <si>
    <t xml:space="preserve"> PCI_GNT0#  </t>
  </si>
  <si>
    <t xml:space="preserve"> PCI_REQ0#  </t>
  </si>
  <si>
    <t xml:space="preserve"> PCI_RESET#  </t>
  </si>
  <si>
    <t xml:space="preserve"> PCI_AD0  </t>
  </si>
  <si>
    <t xml:space="preserve"> PCI_AD2  </t>
  </si>
  <si>
    <t xml:space="preserve"> PCI_AD4  </t>
  </si>
  <si>
    <t xml:space="preserve"> PCI_AD6  </t>
  </si>
  <si>
    <t xml:space="preserve"> PCI_AD8  </t>
  </si>
  <si>
    <t xml:space="preserve"> PCI_AD10  </t>
  </si>
  <si>
    <t xml:space="preserve"> PCI_AD12  </t>
  </si>
  <si>
    <t xml:space="preserve"> PCI_AD14  </t>
  </si>
  <si>
    <t xml:space="preserve"> DDI2_CTRLCLK_AUX+ </t>
  </si>
  <si>
    <t>PCI/DDI2</t>
  </si>
  <si>
    <t xml:space="preserve"> PCI_C/BE1#  </t>
  </si>
  <si>
    <t xml:space="preserve"> DDI2_CTRLDATA_AUX-</t>
  </si>
  <si>
    <t xml:space="preserve"> PCI_PERR#  </t>
  </si>
  <si>
    <t xml:space="preserve"> PCI_LOCK#  </t>
  </si>
  <si>
    <t xml:space="preserve"> PCI_DEVSEL#  </t>
  </si>
  <si>
    <t>PCI/DDI3</t>
  </si>
  <si>
    <t xml:space="preserve"> PCI_IRDY#  </t>
  </si>
  <si>
    <t xml:space="preserve"> PCI_AD17  </t>
  </si>
  <si>
    <t xml:space="preserve"> PCI_AD19  </t>
  </si>
  <si>
    <t xml:space="preserve"> PCI_AD21  </t>
  </si>
  <si>
    <t xml:space="preserve"> PCI_AD23  </t>
  </si>
  <si>
    <t xml:space="preserve"> PCI_C/BE3#  </t>
  </si>
  <si>
    <t xml:space="preserve"> PCI_AD25  </t>
  </si>
  <si>
    <t xml:space="preserve"> PCI_AD27  </t>
  </si>
  <si>
    <t xml:space="preserve"> PCI_AD29  </t>
  </si>
  <si>
    <t xml:space="preserve"> PCI_AD31  </t>
  </si>
  <si>
    <t xml:space="preserve"> PCI_IRQA#  </t>
  </si>
  <si>
    <t xml:space="preserve"> PCI_IRQB#  </t>
  </si>
  <si>
    <t xml:space="preserve"> PEG_RX0+ </t>
  </si>
  <si>
    <t xml:space="preserve"> SDVO_TVCLKIN+ </t>
  </si>
  <si>
    <t>PCIE/SDVO</t>
  </si>
  <si>
    <t xml:space="preserve"> PEG_RX0- </t>
  </si>
  <si>
    <t xml:space="preserve"> SDVO_TVCLKIN- </t>
  </si>
  <si>
    <t xml:space="preserve"> TYPE0#  </t>
  </si>
  <si>
    <t xml:space="preserve"> PEG_RX1+</t>
  </si>
  <si>
    <t xml:space="preserve"> SDVOB_INT+</t>
  </si>
  <si>
    <t>PCIE/SDVOB</t>
  </si>
  <si>
    <t xml:space="preserve"> SDVOB_INT-  </t>
  </si>
  <si>
    <t xml:space="preserve"> TYPE1#  </t>
  </si>
  <si>
    <t xml:space="preserve"> PEG_RX2+</t>
  </si>
  <si>
    <t xml:space="preserve"> SDVO_FLDSTALL+</t>
  </si>
  <si>
    <r>
      <t xml:space="preserve"> DPB_AUX</t>
    </r>
    <r>
      <rPr>
        <sz val="10"/>
        <rFont val="Arial"/>
        <family val="2"/>
      </rPr>
      <t>+</t>
    </r>
  </si>
  <si>
    <r>
      <t xml:space="preserve"> DPB_AUX</t>
    </r>
    <r>
      <rPr>
        <sz val="10"/>
        <rFont val="Arial"/>
        <family val="2"/>
      </rPr>
      <t>-</t>
    </r>
  </si>
  <si>
    <t xml:space="preserve"> DPB_HPD</t>
  </si>
  <si>
    <t>PCIE/TMDS</t>
  </si>
  <si>
    <t xml:space="preserve"> PEG_RX4+</t>
  </si>
  <si>
    <t xml:space="preserve"> PEG_RX5+</t>
  </si>
  <si>
    <t xml:space="preserve"> SDVOC_INT+</t>
  </si>
  <si>
    <t>PCIE/SDVOC</t>
  </si>
  <si>
    <t xml:space="preserve"> SDVOC_INT-  </t>
  </si>
  <si>
    <t xml:space="preserve"> PEG_RX6+</t>
  </si>
  <si>
    <r>
      <t xml:space="preserve"> DPC_AUX</t>
    </r>
    <r>
      <rPr>
        <sz val="10"/>
        <rFont val="Arial"/>
        <family val="2"/>
      </rPr>
      <t>+</t>
    </r>
  </si>
  <si>
    <r>
      <t xml:space="preserve"> DPC_AUX</t>
    </r>
    <r>
      <rPr>
        <sz val="10"/>
        <rFont val="Arial"/>
        <family val="2"/>
      </rPr>
      <t>-</t>
    </r>
  </si>
  <si>
    <t xml:space="preserve"> SDVO_DATA</t>
  </si>
  <si>
    <t>SDVO/TMDS</t>
  </si>
  <si>
    <t>SDVO/DDI1</t>
  </si>
  <si>
    <t xml:space="preserve"> PEG_RX7+</t>
  </si>
  <si>
    <t xml:space="preserve"> DPC_HPD</t>
  </si>
  <si>
    <t xml:space="preserve"> PEG_RX8+</t>
  </si>
  <si>
    <t xml:space="preserve"> DVO_D11</t>
  </si>
  <si>
    <t>PCIE/DVO</t>
  </si>
  <si>
    <t xml:space="preserve"> DVO_D10</t>
  </si>
  <si>
    <t xml:space="preserve"> PEG_RX9+</t>
  </si>
  <si>
    <t xml:space="preserve"> DVO_D9</t>
  </si>
  <si>
    <t xml:space="preserve"> DVO_D8</t>
  </si>
  <si>
    <t xml:space="preserve"> PEG_RX10+</t>
  </si>
  <si>
    <t xml:space="preserve"> DVO_D7</t>
  </si>
  <si>
    <r>
      <t xml:space="preserve"> DPD_AUX</t>
    </r>
    <r>
      <rPr>
        <sz val="10"/>
        <rFont val="Arial"/>
        <family val="2"/>
      </rPr>
      <t>+</t>
    </r>
  </si>
  <si>
    <t xml:space="preserve"> DVO_D6</t>
  </si>
  <si>
    <r>
      <t xml:space="preserve"> DPD_AUX</t>
    </r>
    <r>
      <rPr>
        <sz val="10"/>
        <rFont val="Arial"/>
        <family val="2"/>
      </rPr>
      <t>-</t>
    </r>
  </si>
  <si>
    <t xml:space="preserve"> PEG_RX11+</t>
  </si>
  <si>
    <t xml:space="preserve"> DVO_CLK+</t>
  </si>
  <si>
    <t xml:space="preserve"> DPD_HPD</t>
  </si>
  <si>
    <t xml:space="preserve"> DVO_D5</t>
  </si>
  <si>
    <t xml:space="preserve"> PEG_RX12+</t>
  </si>
  <si>
    <t xml:space="preserve"> DVO_D4</t>
  </si>
  <si>
    <t xml:space="preserve"> DVO_D3</t>
  </si>
  <si>
    <t xml:space="preserve"> PEG_RX13+</t>
  </si>
  <si>
    <t xml:space="preserve"> DVO_D2</t>
  </si>
  <si>
    <t xml:space="preserve"> DVO_D1</t>
  </si>
  <si>
    <t xml:space="preserve"> PEG_RX14+</t>
  </si>
  <si>
    <t xml:space="preserve"> DVO_D0</t>
  </si>
  <si>
    <t xml:space="preserve"> DVO_DE</t>
  </si>
  <si>
    <t xml:space="preserve"> PEG_RX15+</t>
  </si>
  <si>
    <t xml:space="preserve"> DVO_HS</t>
  </si>
  <si>
    <t xml:space="preserve"> DVO_VS</t>
  </si>
  <si>
    <r>
      <t xml:space="preserve"> TMDS</t>
    </r>
    <r>
      <rPr>
        <sz val="10"/>
        <rFont val="Arial"/>
        <family val="2"/>
      </rPr>
      <t>B</t>
    </r>
    <r>
      <rPr>
        <sz val="10"/>
        <rFont val="Arial"/>
        <family val="2"/>
      </rPr>
      <t>_</t>
    </r>
    <r>
      <rPr>
        <sz val="10"/>
        <rFont val="Arial"/>
        <family val="2"/>
      </rPr>
      <t>CTRL</t>
    </r>
    <r>
      <rPr>
        <sz val="10"/>
        <rFont val="Arial"/>
        <family val="2"/>
      </rPr>
      <t>DAT</t>
    </r>
    <r>
      <rPr>
        <sz val="10"/>
        <rFont val="Arial"/>
        <family val="2"/>
      </rPr>
      <t>A</t>
    </r>
  </si>
  <si>
    <r>
      <t xml:space="preserve"> TMDS</t>
    </r>
    <r>
      <rPr>
        <sz val="10"/>
        <rFont val="Arial"/>
        <family val="2"/>
      </rPr>
      <t>B</t>
    </r>
    <r>
      <rPr>
        <sz val="10"/>
        <rFont val="Arial"/>
        <family val="2"/>
      </rPr>
      <t>_HPD</t>
    </r>
  </si>
  <si>
    <r>
      <t xml:space="preserve"> TMDS</t>
    </r>
    <r>
      <rPr>
        <sz val="10"/>
        <rFont val="Arial"/>
        <family val="2"/>
      </rPr>
      <t>A</t>
    </r>
    <r>
      <rPr>
        <sz val="10"/>
        <rFont val="Arial"/>
        <family val="2"/>
      </rPr>
      <t>_HPD</t>
    </r>
  </si>
  <si>
    <r>
      <t xml:space="preserve"> TMDS</t>
    </r>
    <r>
      <rPr>
        <sz val="10"/>
        <rFont val="Arial"/>
        <family val="2"/>
      </rPr>
      <t>A</t>
    </r>
    <r>
      <rPr>
        <sz val="10"/>
        <rFont val="Arial"/>
        <family val="2"/>
      </rPr>
      <t>_</t>
    </r>
    <r>
      <rPr>
        <sz val="10"/>
        <rFont val="Arial"/>
        <family val="2"/>
      </rPr>
      <t>CTRL</t>
    </r>
    <r>
      <rPr>
        <sz val="10"/>
        <rFont val="Arial"/>
        <family val="2"/>
      </rPr>
      <t>DAT</t>
    </r>
    <r>
      <rPr>
        <sz val="10"/>
        <rFont val="Arial"/>
        <family val="2"/>
      </rPr>
      <t>A</t>
    </r>
  </si>
  <si>
    <t xml:space="preserve"> SDVO_FLDSTALL-</t>
    <phoneticPr fontId="3" type="noConversion"/>
  </si>
  <si>
    <t xml:space="preserve"> SDVO1_FLDSTALL+</t>
    <phoneticPr fontId="3" type="noConversion"/>
  </si>
  <si>
    <t xml:space="preserve"> SDVO1_FLDSTALL-</t>
    <phoneticPr fontId="3" type="noConversion"/>
  </si>
  <si>
    <t xml:space="preserve"> SDVO1_TVCLKIN+</t>
    <phoneticPr fontId="3" type="noConversion"/>
  </si>
  <si>
    <t xml:space="preserve"> SDVO1_TVCLKIN-</t>
    <phoneticPr fontId="3" type="noConversion"/>
  </si>
  <si>
    <t xml:space="preserve"> PCI_C/BE1#</t>
    <phoneticPr fontId="3" type="noConversion"/>
  </si>
  <si>
    <t xml:space="preserve"> DDI2_DDC_AUX_SEL</t>
    <phoneticPr fontId="3" type="noConversion"/>
  </si>
  <si>
    <t xml:space="preserve"> DDI3_CTRLCLK_AUX+</t>
    <phoneticPr fontId="3" type="noConversion"/>
  </si>
  <si>
    <t xml:space="preserve"> DDI3_CTRLDATA_AUX-</t>
    <phoneticPr fontId="3" type="noConversion"/>
  </si>
  <si>
    <t xml:space="preserve"> DDI3_DDC_AUX_SEL</t>
    <phoneticPr fontId="3" type="noConversion"/>
  </si>
  <si>
    <t xml:space="preserve"> PCI_C/BE2#</t>
    <phoneticPr fontId="3" type="noConversion"/>
  </si>
  <si>
    <t xml:space="preserve"> DDI3_DDC_AUX_SEL</t>
    <phoneticPr fontId="3" type="noConversion"/>
  </si>
  <si>
    <r>
      <t xml:space="preserve"> DDI</t>
    </r>
    <r>
      <rPr>
        <sz val="10"/>
        <rFont val="Arial"/>
        <family val="2"/>
      </rPr>
      <t>3</t>
    </r>
    <r>
      <rPr>
        <sz val="10"/>
        <rFont val="Arial"/>
        <family val="2"/>
      </rPr>
      <t>_DDC_AUX_SEL</t>
    </r>
    <phoneticPr fontId="3" type="noConversion"/>
  </si>
  <si>
    <t>SOM-5871 A101-3</t>
    <phoneticPr fontId="3" type="noConversion"/>
  </si>
  <si>
    <t xml:space="preserve"> PCIE_RX5- (Optional)</t>
    <phoneticPr fontId="3" type="noConversion"/>
  </si>
  <si>
    <t xml:space="preserve"> PCIE_TX5+ (Optional)</t>
    <phoneticPr fontId="3" type="noConversion"/>
  </si>
  <si>
    <t xml:space="preserve"> PCIE_TX5- (Optional)</t>
    <phoneticPr fontId="3" type="noConversion"/>
  </si>
  <si>
    <t xml:space="preserve"> PCIE_RX7+  (optional)</t>
    <phoneticPr fontId="3" type="noConversion"/>
  </si>
  <si>
    <t xml:space="preserve"> PCIE_RX7-   (optional)</t>
    <phoneticPr fontId="3" type="noConversion"/>
  </si>
  <si>
    <t xml:space="preserve"> PCIE_TX7+  (optional)</t>
    <phoneticPr fontId="3" type="noConversion"/>
  </si>
  <si>
    <t xml:space="preserve"> PCIE_TX7-   (optional)</t>
    <phoneticPr fontId="3" type="noConversion"/>
  </si>
  <si>
    <t>V0.30</t>
  </si>
  <si>
    <t>Update for A101-3</t>
    <phoneticPr fontId="3" type="noConversion"/>
  </si>
  <si>
    <t xml:space="preserve"> Trusted Platform Modules  </t>
    <phoneticPr fontId="3" type="noConversion"/>
  </si>
  <si>
    <r>
      <t xml:space="preserve"> eDP_HPD</t>
    </r>
    <r>
      <rPr>
        <b/>
        <sz val="10"/>
        <color indexed="42"/>
        <rFont val="Arial"/>
        <family val="2"/>
      </rPr>
      <t/>
    </r>
    <phoneticPr fontId="3" type="noConversion"/>
  </si>
  <si>
    <t xml:space="preserve"> SATA3_RX-  </t>
    <phoneticPr fontId="3" type="noConversion"/>
  </si>
  <si>
    <t xml:space="preserve"> DDI2_DDC_AUX_SEL</t>
    <phoneticPr fontId="3" type="noConversion"/>
  </si>
  <si>
    <t xml:space="preserve"> DDI1_HPD  </t>
    <phoneticPr fontId="3" type="noConversion"/>
  </si>
  <si>
    <t xml:space="preserve"> DDI1_CTRLDATA_AUX-</t>
    <phoneticPr fontId="3" type="noConversion"/>
  </si>
  <si>
    <t>C57</t>
    <phoneticPr fontId="3" type="noConversion"/>
  </si>
  <si>
    <t xml:space="preserve"> LPC_AD3/
 ESPI_IO_3</t>
    <phoneticPr fontId="3" type="noConversion"/>
  </si>
  <si>
    <t xml:space="preserve"> LPC_FRAME# /
 ESPI_CS0#</t>
    <phoneticPr fontId="3" type="noConversion"/>
  </si>
  <si>
    <t xml:space="preserve"> ESPI_EN#</t>
    <phoneticPr fontId="3" type="noConversion"/>
  </si>
  <si>
    <t xml:space="preserve"> LPC_SERIRQ  /
 ESPI_CS1#</t>
    <phoneticPr fontId="3" type="noConversion"/>
  </si>
  <si>
    <t xml:space="preserve"> O
 CMOS  </t>
    <phoneticPr fontId="3" type="noConversion"/>
  </si>
  <si>
    <t xml:space="preserve"> 3.3V / 
 3.3V Suspend  </t>
    <phoneticPr fontId="3" type="noConversion"/>
  </si>
  <si>
    <t xml:space="preserve"> Reset output to AC97 CODEC, active low.  </t>
  </si>
  <si>
    <t>A29</t>
    <phoneticPr fontId="3" type="noConversion"/>
  </si>
  <si>
    <t xml:space="preserve"> 3.3V / 
 3.3V  </t>
    <phoneticPr fontId="3" type="noConversion"/>
  </si>
  <si>
    <t xml:space="preserve"> 48kHz fixed-rate, sample-synchronization signal to the CODEC(s).  </t>
  </si>
  <si>
    <t xml:space="preserve"> I/O
 CMOS  </t>
    <phoneticPr fontId="3" type="noConversion"/>
  </si>
  <si>
    <t xml:space="preserve"> 12.228 MHz serial data clock generated by the external CODEC(s).  </t>
  </si>
  <si>
    <t xml:space="preserve"> Serial TDM data output to the CODEC.  </t>
    <phoneticPr fontId="3" type="noConversion"/>
  </si>
  <si>
    <t xml:space="preserve"> I
 CMOS  </t>
    <phoneticPr fontId="3" type="noConversion"/>
  </si>
  <si>
    <t xml:space="preserve"> 3.3V /
 3.3V Suspend  </t>
    <phoneticPr fontId="3" type="noConversion"/>
  </si>
  <si>
    <t xml:space="preserve"> Serial TDM data inputs from CODEC 0.  </t>
    <phoneticPr fontId="3" type="noConversion"/>
  </si>
  <si>
    <t xml:space="preserve"> Serial TDM data inputs from CODEC 1.  </t>
    <phoneticPr fontId="3" type="noConversion"/>
  </si>
  <si>
    <t xml:space="preserve"> Serial TDM data inputs CODEC 2.  </t>
    <phoneticPr fontId="3" type="noConversion"/>
  </si>
  <si>
    <t xml:space="preserve"> O 
 SATA  </t>
    <phoneticPr fontId="3" type="noConversion"/>
  </si>
  <si>
    <t xml:space="preserve"> AC coupled on module  </t>
  </si>
  <si>
    <t xml:space="preserve"> Serial ATA or SAS Channel 0 transmit differential pair.  </t>
  </si>
  <si>
    <t xml:space="preserve"> I 
 SATA  </t>
    <phoneticPr fontId="3" type="noConversion"/>
  </si>
  <si>
    <t xml:space="preserve"> Serial ATA or SAS Channel 0 receive differential pair.  </t>
  </si>
  <si>
    <t xml:space="preserve"> Serial ATA or SAS Channel 1 transmit differential pair.  </t>
  </si>
  <si>
    <t xml:space="preserve"> Serial ATA or SAS Channel 1 receive differential pair.  </t>
  </si>
  <si>
    <t xml:space="preserve"> Serial ATA or SAS Channel 2 transmit differential pair.  </t>
  </si>
  <si>
    <t xml:space="preserve"> Serial ATA or SAS Channel 2 receive differential pair.  </t>
  </si>
  <si>
    <t xml:space="preserve"> Serial ATA or SAS Channel 3 transmit differential pair.  </t>
  </si>
  <si>
    <t xml:space="preserve"> Serial ATA or SAS Channel 3 receive differential pair.  </t>
  </si>
  <si>
    <t xml:space="preserve">(S)ATA_ACT#  </t>
    <phoneticPr fontId="3" type="noConversion"/>
  </si>
  <si>
    <t xml:space="preserve"> ATA (parallel and serial) or SAS activity indicator, active low.  </t>
  </si>
  <si>
    <t xml:space="preserve"> O
 PCIE  </t>
    <phoneticPr fontId="3" type="noConversion"/>
  </si>
  <si>
    <t xml:space="preserve"> AC coupled on module  </t>
    <phoneticPr fontId="3" type="noConversion"/>
  </si>
  <si>
    <t xml:space="preserve"> PCI Express Differential Transmit Pairs 0 through 5  </t>
    <phoneticPr fontId="3" type="noConversion"/>
  </si>
  <si>
    <t xml:space="preserve"> I
 PCIE  </t>
    <phoneticPr fontId="3" type="noConversion"/>
  </si>
  <si>
    <t xml:space="preserve"> AC coupled off module  </t>
    <phoneticPr fontId="3" type="noConversion"/>
  </si>
  <si>
    <t xml:space="preserve"> PCI Express Differential Receive Pairs 0 through 5  </t>
    <phoneticPr fontId="3" type="noConversion"/>
  </si>
  <si>
    <r>
      <t xml:space="preserve"> PCIE_RX1+</t>
    </r>
    <r>
      <rPr>
        <sz val="10"/>
        <rFont val="Arial"/>
        <family val="2"/>
      </rPr>
      <t/>
    </r>
    <phoneticPr fontId="3" type="noConversion"/>
  </si>
  <si>
    <r>
      <t xml:space="preserve"> PCIE_RX6+</t>
    </r>
    <r>
      <rPr>
        <sz val="10"/>
        <rFont val="Arial"/>
        <family val="2"/>
      </rPr>
      <t/>
    </r>
    <phoneticPr fontId="3" type="noConversion"/>
  </si>
  <si>
    <r>
      <t xml:space="preserve"> PCIE_RX6-</t>
    </r>
    <r>
      <rPr>
        <sz val="10"/>
        <rFont val="Arial"/>
        <family val="2"/>
      </rPr>
      <t/>
    </r>
    <phoneticPr fontId="3" type="noConversion"/>
  </si>
  <si>
    <r>
      <t xml:space="preserve"> PCIE_RX7+</t>
    </r>
    <r>
      <rPr>
        <sz val="10"/>
        <rFont val="Arial"/>
        <family val="2"/>
      </rPr>
      <t/>
    </r>
    <phoneticPr fontId="3" type="noConversion"/>
  </si>
  <si>
    <r>
      <t xml:space="preserve"> PCIE_RX7-</t>
    </r>
    <r>
      <rPr>
        <sz val="10"/>
        <rFont val="Arial"/>
        <family val="2"/>
      </rPr>
      <t/>
    </r>
    <phoneticPr fontId="3" type="noConversion"/>
  </si>
  <si>
    <t xml:space="preserve"> PCI Express Graphics transmit differential pairs. Some of these are multiplexed with SDVO lines (see SDVO section). These are the same lines as PCIE_TX[16:31] + and - in module pin-out types 4 and 5. </t>
    <phoneticPr fontId="3" type="noConversion"/>
  </si>
  <si>
    <t xml:space="preserve"> AC coupled off module  </t>
  </si>
  <si>
    <t xml:space="preserve"> PCI Express Graphics receive differential pairs. Some of these are multiplexed with SDVO lines (see SDVO section). These are the same lines as PCIE_RX[16:31] + and - in module pin-out types 4 and 5.  </t>
    <phoneticPr fontId="3" type="noConversion"/>
  </si>
  <si>
    <t xml:space="preserve"> 3.3V /
 3.3V  </t>
    <phoneticPr fontId="3" type="noConversion"/>
  </si>
  <si>
    <t xml:space="preserve"> Reference clock output for all PCI Express and PCI Express Graphics lanes.  </t>
    <phoneticPr fontId="3" type="noConversion"/>
  </si>
  <si>
    <t xml:space="preserve"> PCI Express Graphics lane reversal input strap. Pull low on the carrier board to reverse lane order. Be aware that the SDVO lines that share this interface do not necessarily reverse order if this strap is low.  </t>
    <phoneticPr fontId="3" type="noConversion"/>
  </si>
  <si>
    <t xml:space="preserve"> Strap to enable PCI Express x16 external graphics interface. Pull low to disable internal graphics and enable the x16 interface.  </t>
    <phoneticPr fontId="3" type="noConversion"/>
  </si>
  <si>
    <t xml:space="preserve"> I/O
 USB  </t>
    <phoneticPr fontId="3" type="noConversion"/>
  </si>
  <si>
    <t>SOM-5871 A101-3</t>
    <phoneticPr fontId="3" type="noConversion"/>
  </si>
  <si>
    <t>2. V1000 FP5 to USB3.1 connector (USB3.1 Gen1)</t>
  </si>
  <si>
    <r>
      <t xml:space="preserve"> SER1_TX</t>
    </r>
    <r>
      <rPr>
        <sz val="10"/>
        <color indexed="53"/>
        <rFont val="Arial"/>
        <family val="2"/>
      </rPr>
      <t/>
    </r>
    <phoneticPr fontId="3" type="noConversion"/>
  </si>
  <si>
    <t>1.V1000 FP5 PCIe(Gen3) w/ PCIe Bridge</t>
  </si>
  <si>
    <t>2.V1000 FP5 TMDS to connector (3GT/s)</t>
  </si>
  <si>
    <t>2.DP2 HBR3 w/ Redriver + DP1 and DP3 HBR2</t>
  </si>
  <si>
    <t>1.SOM-5871 w/ USB2.0 Hub</t>
  </si>
  <si>
    <t>1.V1000 FP5 to eDP connector (for HBR2)</t>
  </si>
  <si>
    <t>V1.00</t>
    <phoneticPr fontId="3" type="noConversion"/>
  </si>
  <si>
    <r>
      <t>R</t>
    </r>
    <r>
      <rPr>
        <sz val="10"/>
        <rFont val="Arial"/>
        <family val="2"/>
      </rPr>
      <t>elease</t>
    </r>
    <phoneticPr fontId="3" type="noConversion"/>
  </si>
  <si>
    <r>
      <t>U</t>
    </r>
    <r>
      <rPr>
        <sz val="10"/>
        <rFont val="Arial"/>
        <family val="2"/>
      </rPr>
      <t>SB_SSTX/RX[1:0] support USB 3.1 GEN 2, USB_SSTX/RX 2 support USB 3.1 GEN 1 ONLY.</t>
    </r>
    <phoneticPr fontId="3" type="noConversion"/>
  </si>
  <si>
    <r>
      <t>C</t>
    </r>
    <r>
      <rPr>
        <sz val="10"/>
        <rFont val="Arial"/>
        <family val="2"/>
      </rPr>
      <t>orrect Typo in USB sheet.</t>
    </r>
    <phoneticPr fontId="3" type="noConversion"/>
  </si>
  <si>
    <r>
      <t>V</t>
    </r>
    <r>
      <rPr>
        <sz val="10"/>
        <rFont val="Arial"/>
        <family val="2"/>
      </rPr>
      <t>1.01</t>
    </r>
    <phoneticPr fontId="3" type="noConversion"/>
  </si>
  <si>
    <r>
      <t>2</t>
    </r>
    <r>
      <rPr>
        <sz val="10"/>
        <rFont val="Arial"/>
        <family val="2"/>
      </rPr>
      <t>020.6.4</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</si>
</sst>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76" formatCode="0.00_ "/>
    <numFmt numFmtId="177" formatCode="0.00_);[Red]\(0.00\)"/>
    <numFmt numFmtId="178" formatCode="m&quot;月&quot;d&quot;日&quot;"/>
    <numFmt numFmtId="179" formatCode="0_ "/>
    <numFmt numFmtId="180" formatCode="0.0"/>
    <numFmt numFmtId="181" formatCode="_(* #,##0_);_(* \(#,##0\);_(* &quot;-&quot;??_);_(@_)"/>
    <numFmt numFmtId="182" formatCode="#,##0.00\ &quot;F&quot;;[Red]\-#,##0.00\ &quot;F&quot;"/>
    <numFmt numFmtId="183" formatCode="#,##0.00&quot; F&quot;_);[Red]\(#,##0.00&quot; F&quot;\)"/>
    <numFmt numFmtId="184" formatCode="_-* #,##0.0_-;\-* #,##0.0_-;_-* &quot;-&quot;??_-;_-@_-"/>
    <numFmt numFmtId="185" formatCode="_ * #,##0_)_£_ ;_ * \(#,##0\)_£_ ;_ * &quot;-&quot;_)_£_ ;_ @_ "/>
    <numFmt numFmtId="186" formatCode="mm/dd/yy"/>
    <numFmt numFmtId="187" formatCode="_(* #,##0.00_);_(* \(#,##0.00\);_(* &quot;-&quot;??_);_(@_)"/>
  </numFmts>
  <fonts count="153">
    <font>
      <sz val="10"/>
      <name val="Arial"/>
      <family val="2"/>
    </font>
    <font>
      <sz val="10"/>
      <name val="Arial"/>
      <family val="2"/>
    </font>
    <font>
      <sz val="10"/>
      <name val="Arial"/>
      <family val="2"/>
    </font>
    <font>
      <sz val="9"/>
      <name val="細明體"/>
      <family val="3"/>
      <charset val="136"/>
    </font>
    <font>
      <b/>
      <sz val="10"/>
      <name val="Arial"/>
      <family val="2"/>
    </font>
    <font>
      <b/>
      <sz val="10"/>
      <color indexed="8"/>
      <name val="Arial"/>
      <family val="2"/>
    </font>
    <font>
      <sz val="10"/>
      <name val="Arial"/>
      <family val="2"/>
    </font>
    <font>
      <sz val="10"/>
      <color indexed="12"/>
      <name val="Arial"/>
      <family val="2"/>
    </font>
    <font>
      <b/>
      <sz val="10"/>
      <color indexed="12"/>
      <name val="Arial"/>
      <family val="2"/>
    </font>
    <font>
      <sz val="10"/>
      <color indexed="10"/>
      <name val="Arial"/>
      <family val="2"/>
    </font>
    <font>
      <sz val="10"/>
      <color indexed="8"/>
      <name val="Arial"/>
      <family val="2"/>
    </font>
    <font>
      <vertAlign val="subscript"/>
      <sz val="10"/>
      <name val="Arial"/>
      <family val="2"/>
    </font>
    <font>
      <sz val="10"/>
      <name val="Arial"/>
      <family val="2"/>
    </font>
    <font>
      <vertAlign val="superscript"/>
      <sz val="10"/>
      <name val="Arial"/>
      <family val="2"/>
    </font>
    <font>
      <vertAlign val="superscript"/>
      <sz val="10"/>
      <color indexed="8"/>
      <name val="Arial"/>
      <family val="2"/>
    </font>
    <font>
      <vertAlign val="subscript"/>
      <sz val="10"/>
      <color indexed="8"/>
      <name val="Arial"/>
      <family val="2"/>
    </font>
    <font>
      <b/>
      <sz val="12"/>
      <color indexed="12"/>
      <name val="Arial"/>
      <family val="2"/>
    </font>
    <font>
      <sz val="9"/>
      <name val="新細明體"/>
      <family val="1"/>
      <charset val="136"/>
    </font>
    <font>
      <sz val="9"/>
      <name val="Arial"/>
      <family val="2"/>
    </font>
    <font>
      <sz val="10"/>
      <color indexed="9"/>
      <name val="Arial"/>
      <family val="2"/>
    </font>
    <font>
      <b/>
      <sz val="10"/>
      <color indexed="9"/>
      <name val="Arial"/>
      <family val="2"/>
    </font>
    <font>
      <u/>
      <sz val="10"/>
      <color indexed="12"/>
      <name val="Arial"/>
      <family val="2"/>
    </font>
    <font>
      <sz val="10"/>
      <color indexed="81"/>
      <name val="Arial"/>
      <family val="2"/>
    </font>
    <font>
      <u/>
      <sz val="10"/>
      <color indexed="9"/>
      <name val="Arial"/>
      <family val="2"/>
    </font>
    <font>
      <b/>
      <u/>
      <sz val="10"/>
      <color indexed="9"/>
      <name val="Arial"/>
      <family val="2"/>
    </font>
    <font>
      <sz val="10"/>
      <color indexed="14"/>
      <name val="Arial"/>
      <family val="2"/>
    </font>
    <font>
      <b/>
      <sz val="10"/>
      <color indexed="10"/>
      <name val="Arial"/>
      <family val="2"/>
    </font>
    <font>
      <u/>
      <sz val="10"/>
      <name val="Arial"/>
      <family val="2"/>
    </font>
    <font>
      <sz val="10"/>
      <name val="Arial"/>
      <family val="2"/>
    </font>
    <font>
      <b/>
      <sz val="10"/>
      <color indexed="17"/>
      <name val="Arial"/>
      <family val="2"/>
    </font>
    <font>
      <sz val="10"/>
      <color indexed="17"/>
      <name val="Arial"/>
      <family val="2"/>
    </font>
    <font>
      <sz val="10"/>
      <color indexed="55"/>
      <name val="Arial"/>
      <family val="2"/>
    </font>
    <font>
      <b/>
      <sz val="9"/>
      <color indexed="17"/>
      <name val="Arial"/>
      <family val="2"/>
    </font>
    <font>
      <u/>
      <sz val="10"/>
      <color indexed="17"/>
      <name val="Arial"/>
      <family val="2"/>
    </font>
    <font>
      <sz val="10"/>
      <color indexed="22"/>
      <name val="Arial"/>
      <family val="2"/>
    </font>
    <font>
      <sz val="10"/>
      <color indexed="53"/>
      <name val="Arial"/>
      <family val="2"/>
    </font>
    <font>
      <b/>
      <i/>
      <sz val="10"/>
      <color indexed="17"/>
      <name val="Arial"/>
      <family val="2"/>
    </font>
    <font>
      <b/>
      <i/>
      <sz val="10"/>
      <color indexed="12"/>
      <name val="Arial"/>
      <family val="2"/>
    </font>
    <font>
      <i/>
      <sz val="10"/>
      <name val="Arial"/>
      <family val="2"/>
    </font>
    <font>
      <sz val="10"/>
      <color indexed="60"/>
      <name val="Arial"/>
      <family val="2"/>
    </font>
    <font>
      <b/>
      <sz val="10"/>
      <color indexed="52"/>
      <name val="Arial"/>
      <family val="2"/>
    </font>
    <font>
      <b/>
      <sz val="10"/>
      <color indexed="61"/>
      <name val="Arial"/>
      <family val="2"/>
    </font>
    <font>
      <b/>
      <i/>
      <sz val="10"/>
      <name val="Arial"/>
      <family val="2"/>
    </font>
    <font>
      <vertAlign val="subscript"/>
      <sz val="10"/>
      <color indexed="17"/>
      <name val="Arial"/>
      <family val="2"/>
    </font>
    <font>
      <b/>
      <sz val="10"/>
      <color indexed="22"/>
      <name val="Arial"/>
      <family val="2"/>
    </font>
    <font>
      <b/>
      <sz val="10"/>
      <color indexed="55"/>
      <name val="Arial"/>
      <family val="2"/>
    </font>
    <font>
      <b/>
      <i/>
      <sz val="10"/>
      <color indexed="55"/>
      <name val="Arial"/>
      <family val="2"/>
    </font>
    <font>
      <sz val="10"/>
      <color indexed="17"/>
      <name val="BatangChe"/>
      <family val="3"/>
      <charset val="129"/>
    </font>
    <font>
      <b/>
      <sz val="11"/>
      <name val="Arial"/>
      <family val="2"/>
    </font>
    <font>
      <b/>
      <vertAlign val="subscript"/>
      <sz val="10"/>
      <name val="Arial"/>
      <family val="2"/>
    </font>
    <font>
      <sz val="10"/>
      <name val="細明體"/>
      <family val="3"/>
      <charset val="136"/>
    </font>
    <font>
      <b/>
      <i/>
      <sz val="10"/>
      <color indexed="20"/>
      <name val="Arial"/>
      <family val="2"/>
    </font>
    <font>
      <b/>
      <sz val="10"/>
      <color indexed="42"/>
      <name val="Arial"/>
      <family val="2"/>
    </font>
    <font>
      <sz val="10"/>
      <name val="Microsoft YaHei"/>
      <family val="2"/>
      <charset val="136"/>
    </font>
    <font>
      <b/>
      <sz val="10"/>
      <color indexed="81"/>
      <name val="Arial"/>
      <family val="2"/>
    </font>
    <font>
      <b/>
      <sz val="10"/>
      <color indexed="47"/>
      <name val="Arial"/>
      <family val="2"/>
    </font>
    <font>
      <sz val="10"/>
      <name val="Arial Unicode MS"/>
      <family val="2"/>
      <charset val="136"/>
    </font>
    <font>
      <sz val="12"/>
      <color indexed="8"/>
      <name val="新細明體"/>
      <family val="1"/>
      <charset val="136"/>
    </font>
    <font>
      <sz val="12"/>
      <color indexed="9"/>
      <name val="新細明體"/>
      <family val="1"/>
      <charset val="136"/>
    </font>
    <font>
      <sz val="12"/>
      <color theme="1"/>
      <name val="新細明體"/>
      <family val="1"/>
      <charset val="136"/>
      <scheme val="minor"/>
    </font>
    <font>
      <sz val="12"/>
      <color theme="0"/>
      <name val="新細明體"/>
      <family val="1"/>
      <charset val="136"/>
      <scheme val="minor"/>
    </font>
    <font>
      <sz val="12"/>
      <color rgb="FF9C6500"/>
      <name val="新細明體"/>
      <family val="1"/>
      <charset val="136"/>
      <scheme val="minor"/>
    </font>
    <font>
      <b/>
      <sz val="12"/>
      <color theme="1"/>
      <name val="新細明體"/>
      <family val="1"/>
      <charset val="136"/>
      <scheme val="minor"/>
    </font>
    <font>
      <sz val="12"/>
      <color rgb="FF006100"/>
      <name val="新細明體"/>
      <family val="1"/>
      <charset val="136"/>
      <scheme val="minor"/>
    </font>
    <font>
      <b/>
      <sz val="12"/>
      <color rgb="FFFA7D00"/>
      <name val="新細明體"/>
      <family val="1"/>
      <charset val="136"/>
      <scheme val="minor"/>
    </font>
    <font>
      <sz val="12"/>
      <color rgb="FFFA7D00"/>
      <name val="新細明體"/>
      <family val="1"/>
      <charset val="136"/>
      <scheme val="minor"/>
    </font>
    <font>
      <i/>
      <sz val="12"/>
      <color rgb="FF7F7F7F"/>
      <name val="新細明體"/>
      <family val="1"/>
      <charset val="136"/>
      <scheme val="minor"/>
    </font>
    <font>
      <b/>
      <sz val="18"/>
      <color theme="3"/>
      <name val="新細明體"/>
      <family val="1"/>
      <charset val="136"/>
      <scheme val="major"/>
    </font>
    <font>
      <b/>
      <sz val="15"/>
      <color theme="3"/>
      <name val="新細明體"/>
      <family val="1"/>
      <charset val="136"/>
      <scheme val="minor"/>
    </font>
    <font>
      <b/>
      <sz val="13"/>
      <color theme="3"/>
      <name val="新細明體"/>
      <family val="1"/>
      <charset val="136"/>
      <scheme val="minor"/>
    </font>
    <font>
      <b/>
      <sz val="11"/>
      <color theme="3"/>
      <name val="新細明體"/>
      <family val="1"/>
      <charset val="136"/>
      <scheme val="minor"/>
    </font>
    <font>
      <sz val="12"/>
      <color rgb="FF3F3F76"/>
      <name val="新細明體"/>
      <family val="1"/>
      <charset val="136"/>
      <scheme val="minor"/>
    </font>
    <font>
      <b/>
      <sz val="12"/>
      <color rgb="FF3F3F3F"/>
      <name val="新細明體"/>
      <family val="1"/>
      <charset val="136"/>
      <scheme val="minor"/>
    </font>
    <font>
      <b/>
      <sz val="12"/>
      <color theme="0"/>
      <name val="新細明體"/>
      <family val="1"/>
      <charset val="136"/>
      <scheme val="minor"/>
    </font>
    <font>
      <sz val="12"/>
      <color rgb="FF9C0006"/>
      <name val="新細明體"/>
      <family val="1"/>
      <charset val="136"/>
      <scheme val="minor"/>
    </font>
    <font>
      <sz val="12"/>
      <color rgb="FFFF0000"/>
      <name val="新細明體"/>
      <family val="1"/>
      <charset val="136"/>
      <scheme val="minor"/>
    </font>
    <font>
      <b/>
      <sz val="10"/>
      <color theme="0"/>
      <name val="Arial"/>
      <family val="2"/>
    </font>
    <font>
      <sz val="10"/>
      <color rgb="FFFF0000"/>
      <name val="Arial"/>
      <family val="2"/>
    </font>
    <font>
      <sz val="10"/>
      <color rgb="FFFF0000"/>
      <name val="Arial Unicode MS"/>
      <family val="2"/>
      <charset val="136"/>
    </font>
    <font>
      <sz val="10"/>
      <color theme="0"/>
      <name val="Arial"/>
      <family val="2"/>
    </font>
    <font>
      <b/>
      <sz val="10"/>
      <color rgb="FFFF0000"/>
      <name val="Arial"/>
      <family val="2"/>
    </font>
    <font>
      <sz val="10"/>
      <color rgb="FF7030A0"/>
      <name val="Arial"/>
      <family val="2"/>
    </font>
    <font>
      <sz val="10"/>
      <color theme="1"/>
      <name val="Arial"/>
      <family val="2"/>
    </font>
    <font>
      <sz val="12"/>
      <color theme="1"/>
      <name val="新細明體"/>
      <family val="2"/>
      <charset val="136"/>
      <scheme val="minor"/>
    </font>
    <font>
      <sz val="14"/>
      <name val="Arial"/>
      <family val="2"/>
    </font>
    <font>
      <sz val="11"/>
      <color indexed="8"/>
      <name val="Calibri"/>
      <family val="2"/>
    </font>
    <font>
      <sz val="11"/>
      <color indexed="9"/>
      <name val="Calibri"/>
      <family val="2"/>
    </font>
    <font>
      <b/>
      <sz val="12"/>
      <name val="Arial"/>
      <family val="2"/>
    </font>
    <font>
      <sz val="8"/>
      <name val="Times New Roman"/>
      <family val="1"/>
    </font>
    <font>
      <b/>
      <sz val="14"/>
      <name val="Arial"/>
      <family val="2"/>
    </font>
    <font>
      <sz val="10"/>
      <name val="MS Serif"/>
      <family val="1"/>
    </font>
    <font>
      <sz val="10"/>
      <color indexed="16"/>
      <name val="MS Serif"/>
      <family val="1"/>
    </font>
    <font>
      <sz val="8"/>
      <name val="Arial"/>
      <family val="2"/>
    </font>
    <font>
      <b/>
      <sz val="8"/>
      <name val="MS Sans Serif"/>
      <family val="2"/>
    </font>
    <font>
      <sz val="10"/>
      <name val="MS Sans Serif"/>
      <family val="2"/>
    </font>
    <font>
      <sz val="7"/>
      <name val="Small Fonts"/>
      <family val="2"/>
    </font>
    <font>
      <b/>
      <u/>
      <sz val="10"/>
      <name val="Arial"/>
      <family val="2"/>
    </font>
    <font>
      <b/>
      <sz val="10"/>
      <name val="MS Sans Serif"/>
      <family val="2"/>
    </font>
    <font>
      <sz val="8"/>
      <name val="Wingdings"/>
      <charset val="2"/>
    </font>
    <font>
      <sz val="8"/>
      <name val="Helv"/>
      <family val="2"/>
    </font>
    <font>
      <sz val="8"/>
      <name val="MS Sans Serif"/>
      <family val="2"/>
    </font>
    <font>
      <b/>
      <sz val="8"/>
      <color indexed="8"/>
      <name val="Helv"/>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b/>
      <sz val="15"/>
      <color indexed="62"/>
      <name val="Calibri"/>
      <family val="2"/>
    </font>
    <font>
      <b/>
      <sz val="13"/>
      <color indexed="62"/>
      <name val="Calibri"/>
      <family val="2"/>
    </font>
    <font>
      <b/>
      <sz val="11"/>
      <color indexed="62"/>
      <name val="Calibri"/>
      <family val="2"/>
    </font>
    <font>
      <sz val="11"/>
      <color indexed="19"/>
      <name val="Calibri"/>
      <family val="2"/>
    </font>
    <font>
      <b/>
      <sz val="18"/>
      <color indexed="62"/>
      <name val="Cambria"/>
      <family val="2"/>
    </font>
    <font>
      <b/>
      <sz val="18"/>
      <color theme="3"/>
      <name val="新細明體"/>
      <family val="2"/>
      <charset val="136"/>
      <scheme val="major"/>
    </font>
    <font>
      <b/>
      <sz val="15"/>
      <color theme="3"/>
      <name val="新細明體"/>
      <family val="2"/>
      <charset val="136"/>
      <scheme val="minor"/>
    </font>
    <font>
      <b/>
      <sz val="13"/>
      <color theme="3"/>
      <name val="新細明體"/>
      <family val="2"/>
      <charset val="136"/>
      <scheme val="minor"/>
    </font>
    <font>
      <b/>
      <sz val="11"/>
      <color theme="3"/>
      <name val="新細明體"/>
      <family val="2"/>
      <charset val="136"/>
      <scheme val="minor"/>
    </font>
    <font>
      <sz val="12"/>
      <color rgb="FF006100"/>
      <name val="新細明體"/>
      <family val="2"/>
      <charset val="136"/>
      <scheme val="minor"/>
    </font>
    <font>
      <sz val="12"/>
      <color rgb="FF9C0006"/>
      <name val="新細明體"/>
      <family val="2"/>
      <charset val="136"/>
      <scheme val="minor"/>
    </font>
    <font>
      <sz val="12"/>
      <color rgb="FF9C6500"/>
      <name val="新細明體"/>
      <family val="2"/>
      <charset val="136"/>
      <scheme val="minor"/>
    </font>
    <font>
      <sz val="12"/>
      <color rgb="FF3F3F76"/>
      <name val="新細明體"/>
      <family val="2"/>
      <charset val="136"/>
      <scheme val="minor"/>
    </font>
    <font>
      <b/>
      <sz val="12"/>
      <color rgb="FF3F3F3F"/>
      <name val="新細明體"/>
      <family val="2"/>
      <charset val="136"/>
      <scheme val="minor"/>
    </font>
    <font>
      <b/>
      <sz val="12"/>
      <color rgb="FFFA7D00"/>
      <name val="新細明體"/>
      <family val="2"/>
      <charset val="136"/>
      <scheme val="minor"/>
    </font>
    <font>
      <sz val="12"/>
      <color rgb="FFFA7D00"/>
      <name val="新細明體"/>
      <family val="2"/>
      <charset val="136"/>
      <scheme val="minor"/>
    </font>
    <font>
      <b/>
      <sz val="12"/>
      <color theme="0"/>
      <name val="新細明體"/>
      <family val="2"/>
      <charset val="136"/>
      <scheme val="minor"/>
    </font>
    <font>
      <sz val="12"/>
      <color rgb="FFFF0000"/>
      <name val="新細明體"/>
      <family val="2"/>
      <charset val="136"/>
      <scheme val="minor"/>
    </font>
    <font>
      <i/>
      <sz val="12"/>
      <color rgb="FF7F7F7F"/>
      <name val="新細明體"/>
      <family val="2"/>
      <charset val="136"/>
      <scheme val="minor"/>
    </font>
    <font>
      <b/>
      <sz val="12"/>
      <color theme="1"/>
      <name val="新細明體"/>
      <family val="2"/>
      <charset val="136"/>
      <scheme val="minor"/>
    </font>
    <font>
      <sz val="12"/>
      <color theme="0"/>
      <name val="新細明體"/>
      <family val="2"/>
      <charset val="136"/>
      <scheme val="minor"/>
    </font>
    <font>
      <b/>
      <sz val="10"/>
      <color theme="9" tint="0.39997558519241921"/>
      <name val="Arial"/>
      <family val="2"/>
    </font>
    <font>
      <b/>
      <sz val="10"/>
      <color rgb="FFFF0000"/>
      <name val="細明體"/>
      <family val="3"/>
      <charset val="136"/>
    </font>
    <font>
      <sz val="12"/>
      <color theme="1"/>
      <name val="新細明體"/>
      <family val="2"/>
      <scheme val="minor"/>
    </font>
    <font>
      <u/>
      <sz val="10"/>
      <color rgb="FF0000FF"/>
      <name val="Arial"/>
      <family val="2"/>
    </font>
    <font>
      <sz val="10"/>
      <color rgb="FF0000FF"/>
      <name val="Arial"/>
      <family val="2"/>
    </font>
    <font>
      <sz val="10"/>
      <name val="BatangChe"/>
      <family val="3"/>
      <charset val="129"/>
    </font>
    <font>
      <sz val="10"/>
      <color rgb="FFFF6600"/>
      <name val="Arial"/>
      <family val="2"/>
    </font>
    <font>
      <sz val="10"/>
      <color theme="9" tint="-0.249977111117893"/>
      <name val="Arial"/>
      <family val="2"/>
    </font>
    <font>
      <b/>
      <sz val="10"/>
      <color indexed="20"/>
      <name val="Arial"/>
      <family val="2"/>
    </font>
    <font>
      <b/>
      <sz val="10"/>
      <color indexed="53"/>
      <name val="Arial"/>
      <family val="2"/>
    </font>
    <font>
      <b/>
      <sz val="8"/>
      <color theme="1"/>
      <name val="Arial"/>
      <family val="2"/>
    </font>
    <font>
      <sz val="8"/>
      <color theme="1"/>
      <name val="Arial"/>
      <family val="2"/>
    </font>
    <font>
      <sz val="10"/>
      <color rgb="FF006600"/>
      <name val="Arial"/>
      <family val="2"/>
    </font>
    <font>
      <b/>
      <sz val="10"/>
      <color rgb="FF006600"/>
      <name val="Arial"/>
      <family val="2"/>
    </font>
  </fonts>
  <fills count="10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26"/>
      </patternFill>
    </fill>
    <fill>
      <patternFill patternType="solid">
        <fgColor indexed="10"/>
      </patternFill>
    </fill>
    <fill>
      <patternFill patternType="solid">
        <fgColor indexed="53"/>
      </patternFill>
    </fill>
    <fill>
      <patternFill patternType="solid">
        <fgColor indexed="55"/>
      </patternFill>
    </fill>
    <fill>
      <patternFill patternType="solid">
        <fgColor indexed="22"/>
        <bgColor indexed="64"/>
      </patternFill>
    </fill>
    <fill>
      <patternFill patternType="solid">
        <fgColor indexed="12"/>
        <bgColor indexed="64"/>
      </patternFill>
    </fill>
    <fill>
      <patternFill patternType="solid">
        <fgColor indexed="47"/>
        <bgColor indexed="64"/>
      </patternFill>
    </fill>
    <fill>
      <patternFill patternType="solid">
        <fgColor indexed="43"/>
        <bgColor indexed="64"/>
      </patternFill>
    </fill>
    <fill>
      <patternFill patternType="solid">
        <fgColor indexed="48"/>
        <bgColor indexed="64"/>
      </patternFill>
    </fill>
    <fill>
      <patternFill patternType="solid">
        <fgColor indexed="17"/>
        <bgColor indexed="64"/>
      </patternFill>
    </fill>
    <fill>
      <patternFill patternType="solid">
        <fgColor indexed="42"/>
        <bgColor indexed="64"/>
      </patternFill>
    </fill>
    <fill>
      <patternFill patternType="solid">
        <fgColor indexed="41"/>
        <bgColor indexed="64"/>
      </patternFill>
    </fill>
    <fill>
      <patternFill patternType="solid">
        <fgColor indexed="45"/>
        <bgColor indexed="64"/>
      </patternFill>
    </fill>
    <fill>
      <patternFill patternType="solid">
        <fgColor indexed="53"/>
        <bgColor indexed="64"/>
      </patternFill>
    </fill>
    <fill>
      <patternFill patternType="solid">
        <fgColor indexed="27"/>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EB9C"/>
      </patternFill>
    </fill>
    <fill>
      <patternFill patternType="solid">
        <fgColor rgb="FFC6EFCE"/>
      </patternFill>
    </fill>
    <fill>
      <patternFill patternType="solid">
        <fgColor rgb="FFF2F2F2"/>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A5A5A5"/>
      </patternFill>
    </fill>
    <fill>
      <patternFill patternType="solid">
        <fgColor rgb="FFFFC7CE"/>
      </patternFill>
    </fill>
    <fill>
      <patternFill patternType="solid">
        <fgColor rgb="FF00B050"/>
        <bgColor indexed="64"/>
      </patternFill>
    </fill>
    <fill>
      <patternFill patternType="solid">
        <fgColor rgb="FFFFFF00"/>
        <bgColor indexed="64"/>
      </patternFill>
    </fill>
    <fill>
      <patternFill patternType="solid">
        <fgColor rgb="FF0066FF"/>
        <bgColor indexed="64"/>
      </patternFill>
    </fill>
    <fill>
      <patternFill patternType="solid">
        <fgColor rgb="FF3366FF"/>
        <bgColor indexed="64"/>
      </patternFill>
    </fill>
    <fill>
      <patternFill patternType="solid">
        <fgColor rgb="FF0070C0"/>
        <bgColor indexed="64"/>
      </patternFill>
    </fill>
    <fill>
      <patternFill patternType="solid">
        <fgColor theme="0"/>
        <bgColor indexed="64"/>
      </patternFill>
    </fill>
    <fill>
      <patternFill patternType="solid">
        <fgColor theme="8" tint="0.59999389629810485"/>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56"/>
      </patternFill>
    </fill>
    <fill>
      <patternFill patternType="solid">
        <fgColor indexed="54"/>
      </patternFill>
    </fill>
    <fill>
      <patternFill patternType="solid">
        <fgColor indexed="8"/>
        <bgColor indexed="64"/>
      </patternFill>
    </fill>
    <fill>
      <patternFill patternType="solid">
        <fgColor indexed="26"/>
        <bgColor indexed="64"/>
      </patternFill>
    </fill>
    <fill>
      <patternFill patternType="mediumGray">
        <fgColor indexed="22"/>
      </patternFill>
    </fill>
    <fill>
      <patternFill patternType="darkVertical"/>
    </fill>
    <fill>
      <patternFill patternType="solid">
        <fgColor indexed="62"/>
        <bgColor indexed="56"/>
      </patternFill>
    </fill>
    <fill>
      <patternFill patternType="solid">
        <fgColor indexed="10"/>
        <bgColor indexed="25"/>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9"/>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theme="0" tint="-0.249977111117893"/>
        <bgColor indexed="64"/>
      </patternFill>
    </fill>
    <fill>
      <patternFill patternType="solid">
        <fgColor theme="7" tint="-0.249977111117893"/>
        <bgColor indexed="64"/>
      </patternFill>
    </fill>
    <fill>
      <patternFill patternType="solid">
        <fgColor rgb="FFD7D7D7"/>
        <bgColor indexed="64"/>
      </patternFill>
    </fill>
    <fill>
      <patternFill patternType="lightTrellis">
        <fgColor rgb="FFDFDFDF"/>
        <bgColor rgb="FFFFFFFF"/>
      </patternFill>
    </fill>
  </fills>
  <borders count="76">
    <border>
      <left/>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bottom/>
      <diagonal/>
    </border>
    <border>
      <left style="medium">
        <color indexed="64"/>
      </left>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s>
  <cellStyleXfs count="40329">
    <xf numFmtId="0" fontId="0" fillId="0" borderId="0"/>
    <xf numFmtId="0" fontId="59" fillId="32" borderId="0" applyNumberFormat="0" applyBorder="0" applyAlignment="0" applyProtection="0">
      <alignment vertical="center"/>
    </xf>
    <xf numFmtId="0" fontId="59" fillId="33" borderId="0" applyNumberFormat="0" applyBorder="0" applyAlignment="0" applyProtection="0">
      <alignment vertical="center"/>
    </xf>
    <xf numFmtId="0" fontId="59" fillId="34" borderId="0" applyNumberFormat="0" applyBorder="0" applyAlignment="0" applyProtection="0">
      <alignment vertical="center"/>
    </xf>
    <xf numFmtId="0" fontId="59" fillId="35" borderId="0" applyNumberFormat="0" applyBorder="0" applyAlignment="0" applyProtection="0">
      <alignment vertical="center"/>
    </xf>
    <xf numFmtId="0" fontId="59" fillId="36" borderId="0" applyNumberFormat="0" applyBorder="0" applyAlignment="0" applyProtection="0">
      <alignment vertical="center"/>
    </xf>
    <xf numFmtId="0" fontId="59" fillId="37" borderId="0" applyNumberFormat="0" applyBorder="0" applyAlignment="0" applyProtection="0">
      <alignment vertical="center"/>
    </xf>
    <xf numFmtId="0" fontId="2" fillId="0" borderId="0"/>
    <xf numFmtId="0" fontId="59" fillId="38" borderId="0" applyNumberFormat="0" applyBorder="0" applyAlignment="0" applyProtection="0">
      <alignment vertical="center"/>
    </xf>
    <xf numFmtId="0" fontId="59" fillId="39" borderId="0" applyNumberFormat="0" applyBorder="0" applyAlignment="0" applyProtection="0">
      <alignment vertical="center"/>
    </xf>
    <xf numFmtId="0" fontId="59" fillId="40" borderId="0" applyNumberFormat="0" applyBorder="0" applyAlignment="0" applyProtection="0">
      <alignment vertical="center"/>
    </xf>
    <xf numFmtId="0" fontId="59" fillId="41" borderId="0" applyNumberFormat="0" applyBorder="0" applyAlignment="0" applyProtection="0">
      <alignment vertical="center"/>
    </xf>
    <xf numFmtId="0" fontId="59" fillId="42" borderId="0" applyNumberFormat="0" applyBorder="0" applyAlignment="0" applyProtection="0">
      <alignment vertical="center"/>
    </xf>
    <xf numFmtId="0" fontId="59" fillId="43" borderId="0" applyNumberFormat="0" applyBorder="0" applyAlignment="0" applyProtection="0">
      <alignment vertical="center"/>
    </xf>
    <xf numFmtId="0" fontId="60" fillId="44" borderId="0" applyNumberFormat="0" applyBorder="0" applyAlignment="0" applyProtection="0">
      <alignment vertical="center"/>
    </xf>
    <xf numFmtId="0" fontId="60" fillId="45" borderId="0" applyNumberFormat="0" applyBorder="0" applyAlignment="0" applyProtection="0">
      <alignment vertical="center"/>
    </xf>
    <xf numFmtId="0" fontId="60" fillId="46" borderId="0" applyNumberFormat="0" applyBorder="0" applyAlignment="0" applyProtection="0">
      <alignment vertical="center"/>
    </xf>
    <xf numFmtId="0" fontId="60" fillId="47" borderId="0" applyNumberFormat="0" applyBorder="0" applyAlignment="0" applyProtection="0">
      <alignment vertical="center"/>
    </xf>
    <xf numFmtId="0" fontId="60" fillId="48" borderId="0" applyNumberFormat="0" applyBorder="0" applyAlignment="0" applyProtection="0">
      <alignment vertical="center"/>
    </xf>
    <xf numFmtId="0" fontId="60" fillId="4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9" fillId="0" borderId="0">
      <alignment vertical="center"/>
    </xf>
    <xf numFmtId="0" fontId="2" fillId="0" borderId="0"/>
    <xf numFmtId="0" fontId="61" fillId="50" borderId="0" applyNumberFormat="0" applyBorder="0" applyAlignment="0" applyProtection="0">
      <alignment vertical="center"/>
    </xf>
    <xf numFmtId="0" fontId="62" fillId="0" borderId="56" applyNumberFormat="0" applyFill="0" applyAlignment="0" applyProtection="0">
      <alignment vertical="center"/>
    </xf>
    <xf numFmtId="0" fontId="63" fillId="51" borderId="0" applyNumberFormat="0" applyBorder="0" applyAlignment="0" applyProtection="0">
      <alignment vertical="center"/>
    </xf>
    <xf numFmtId="0" fontId="64" fillId="52" borderId="57" applyNumberFormat="0" applyAlignment="0" applyProtection="0">
      <alignment vertical="center"/>
    </xf>
    <xf numFmtId="0" fontId="65" fillId="0" borderId="58" applyNumberFormat="0" applyFill="0" applyAlignment="0" applyProtection="0">
      <alignment vertical="center"/>
    </xf>
    <xf numFmtId="0" fontId="59" fillId="53" borderId="59" applyNumberFormat="0" applyFont="0" applyAlignment="0" applyProtection="0">
      <alignment vertical="center"/>
    </xf>
    <xf numFmtId="0" fontId="21" fillId="0" borderId="0" applyNumberFormat="0" applyFill="0" applyBorder="0" applyAlignment="0" applyProtection="0">
      <alignment vertical="top"/>
      <protection locked="0"/>
    </xf>
    <xf numFmtId="0" fontId="66" fillId="0" borderId="0" applyNumberFormat="0" applyFill="0" applyBorder="0" applyAlignment="0" applyProtection="0">
      <alignment vertical="center"/>
    </xf>
    <xf numFmtId="0" fontId="60" fillId="54" borderId="0" applyNumberFormat="0" applyBorder="0" applyAlignment="0" applyProtection="0">
      <alignment vertical="center"/>
    </xf>
    <xf numFmtId="0" fontId="60" fillId="55" borderId="0" applyNumberFormat="0" applyBorder="0" applyAlignment="0" applyProtection="0">
      <alignment vertical="center"/>
    </xf>
    <xf numFmtId="0" fontId="60" fillId="56" borderId="0" applyNumberFormat="0" applyBorder="0" applyAlignment="0" applyProtection="0">
      <alignment vertical="center"/>
    </xf>
    <xf numFmtId="0" fontId="60" fillId="57" borderId="0" applyNumberFormat="0" applyBorder="0" applyAlignment="0" applyProtection="0">
      <alignment vertical="center"/>
    </xf>
    <xf numFmtId="0" fontId="60" fillId="58" borderId="0" applyNumberFormat="0" applyBorder="0" applyAlignment="0" applyProtection="0">
      <alignment vertical="center"/>
    </xf>
    <xf numFmtId="0" fontId="60" fillId="59" borderId="0" applyNumberFormat="0" applyBorder="0" applyAlignment="0" applyProtection="0">
      <alignment vertical="center"/>
    </xf>
    <xf numFmtId="0" fontId="68" fillId="0" borderId="60" applyNumberFormat="0" applyFill="0" applyAlignment="0" applyProtection="0">
      <alignment vertical="center"/>
    </xf>
    <xf numFmtId="0" fontId="69" fillId="0" borderId="61" applyNumberFormat="0" applyFill="0" applyAlignment="0" applyProtection="0">
      <alignment vertical="center"/>
    </xf>
    <xf numFmtId="0" fontId="70" fillId="0" borderId="62" applyNumberFormat="0" applyFill="0" applyAlignment="0" applyProtection="0">
      <alignment vertical="center"/>
    </xf>
    <xf numFmtId="0" fontId="70"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71" fillId="60" borderId="57" applyNumberFormat="0" applyAlignment="0" applyProtection="0">
      <alignment vertical="center"/>
    </xf>
    <xf numFmtId="0" fontId="72" fillId="52" borderId="63" applyNumberFormat="0" applyAlignment="0" applyProtection="0">
      <alignment vertical="center"/>
    </xf>
    <xf numFmtId="0" fontId="73" fillId="61" borderId="64" applyNumberFormat="0" applyAlignment="0" applyProtection="0">
      <alignment vertical="center"/>
    </xf>
    <xf numFmtId="0" fontId="74" fillId="62" borderId="0" applyNumberFormat="0" applyBorder="0" applyAlignment="0" applyProtection="0">
      <alignment vertical="center"/>
    </xf>
    <xf numFmtId="0" fontId="75" fillId="0" borderId="0" applyNumberFormat="0" applyFill="0" applyBorder="0" applyAlignment="0" applyProtection="0">
      <alignment vertical="center"/>
    </xf>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57" fillId="2" borderId="0" applyNumberFormat="0" applyBorder="0" applyAlignment="0" applyProtection="0">
      <alignment vertical="center"/>
    </xf>
    <xf numFmtId="0" fontId="57" fillId="2" borderId="0" applyNumberFormat="0" applyBorder="0" applyAlignment="0" applyProtection="0">
      <alignment vertical="center"/>
    </xf>
    <xf numFmtId="0" fontId="57" fillId="2" borderId="0" applyNumberFormat="0" applyBorder="0" applyAlignment="0" applyProtection="0">
      <alignment vertical="center"/>
    </xf>
    <xf numFmtId="0" fontId="57" fillId="2" borderId="0" applyNumberFormat="0" applyBorder="0" applyAlignment="0" applyProtection="0">
      <alignment vertical="center"/>
    </xf>
    <xf numFmtId="0" fontId="57" fillId="2" borderId="0" applyNumberFormat="0" applyBorder="0" applyAlignment="0" applyProtection="0">
      <alignment vertical="center"/>
    </xf>
    <xf numFmtId="0" fontId="57" fillId="2" borderId="0" applyNumberFormat="0" applyBorder="0" applyAlignment="0" applyProtection="0">
      <alignment vertical="center"/>
    </xf>
    <xf numFmtId="0" fontId="57" fillId="2" borderId="0" applyNumberFormat="0" applyBorder="0" applyAlignment="0" applyProtection="0">
      <alignment vertical="center"/>
    </xf>
    <xf numFmtId="0" fontId="57" fillId="2" borderId="0" applyNumberFormat="0" applyBorder="0" applyAlignment="0" applyProtection="0">
      <alignment vertical="center"/>
    </xf>
    <xf numFmtId="0" fontId="57" fillId="2" borderId="0" applyNumberFormat="0" applyBorder="0" applyAlignment="0" applyProtection="0">
      <alignment vertical="center"/>
    </xf>
    <xf numFmtId="0" fontId="57" fillId="2" borderId="0" applyNumberFormat="0" applyBorder="0" applyAlignment="0" applyProtection="0">
      <alignment vertical="center"/>
    </xf>
    <xf numFmtId="0" fontId="57" fillId="2" borderId="0" applyNumberFormat="0" applyBorder="0" applyAlignment="0" applyProtection="0">
      <alignment vertical="center"/>
    </xf>
    <xf numFmtId="0" fontId="57" fillId="2" borderId="0" applyNumberFormat="0" applyBorder="0" applyAlignment="0" applyProtection="0">
      <alignment vertical="center"/>
    </xf>
    <xf numFmtId="0" fontId="85" fillId="70" borderId="0" applyNumberFormat="0" applyBorder="0" applyAlignment="0" applyProtection="0"/>
    <xf numFmtId="0" fontId="57" fillId="3" borderId="0" applyNumberFormat="0" applyBorder="0" applyAlignment="0" applyProtection="0">
      <alignment vertical="center"/>
    </xf>
    <xf numFmtId="0" fontId="57" fillId="3" borderId="0" applyNumberFormat="0" applyBorder="0" applyAlignment="0" applyProtection="0">
      <alignment vertical="center"/>
    </xf>
    <xf numFmtId="0" fontId="57" fillId="3" borderId="0" applyNumberFormat="0" applyBorder="0" applyAlignment="0" applyProtection="0">
      <alignment vertical="center"/>
    </xf>
    <xf numFmtId="0" fontId="57" fillId="3" borderId="0" applyNumberFormat="0" applyBorder="0" applyAlignment="0" applyProtection="0">
      <alignment vertical="center"/>
    </xf>
    <xf numFmtId="0" fontId="57" fillId="3" borderId="0" applyNumberFormat="0" applyBorder="0" applyAlignment="0" applyProtection="0">
      <alignment vertical="center"/>
    </xf>
    <xf numFmtId="0" fontId="57" fillId="3" borderId="0" applyNumberFormat="0" applyBorder="0" applyAlignment="0" applyProtection="0">
      <alignment vertical="center"/>
    </xf>
    <xf numFmtId="0" fontId="57" fillId="3" borderId="0" applyNumberFormat="0" applyBorder="0" applyAlignment="0" applyProtection="0">
      <alignment vertical="center"/>
    </xf>
    <xf numFmtId="0" fontId="57" fillId="3" borderId="0" applyNumberFormat="0" applyBorder="0" applyAlignment="0" applyProtection="0">
      <alignment vertical="center"/>
    </xf>
    <xf numFmtId="0" fontId="57" fillId="3" borderId="0" applyNumberFormat="0" applyBorder="0" applyAlignment="0" applyProtection="0">
      <alignment vertical="center"/>
    </xf>
    <xf numFmtId="0" fontId="57" fillId="3" borderId="0" applyNumberFormat="0" applyBorder="0" applyAlignment="0" applyProtection="0">
      <alignment vertical="center"/>
    </xf>
    <xf numFmtId="0" fontId="57" fillId="3" borderId="0" applyNumberFormat="0" applyBorder="0" applyAlignment="0" applyProtection="0">
      <alignment vertical="center"/>
    </xf>
    <xf numFmtId="0" fontId="57" fillId="3" borderId="0" applyNumberFormat="0" applyBorder="0" applyAlignment="0" applyProtection="0">
      <alignment vertical="center"/>
    </xf>
    <xf numFmtId="0" fontId="85" fillId="71" borderId="0" applyNumberFormat="0" applyBorder="0" applyAlignment="0" applyProtection="0"/>
    <xf numFmtId="0" fontId="57" fillId="4" borderId="0" applyNumberFormat="0" applyBorder="0" applyAlignment="0" applyProtection="0">
      <alignment vertical="center"/>
    </xf>
    <xf numFmtId="0" fontId="57" fillId="4" borderId="0" applyNumberFormat="0" applyBorder="0" applyAlignment="0" applyProtection="0">
      <alignment vertical="center"/>
    </xf>
    <xf numFmtId="0" fontId="57" fillId="4" borderId="0" applyNumberFormat="0" applyBorder="0" applyAlignment="0" applyProtection="0">
      <alignment vertical="center"/>
    </xf>
    <xf numFmtId="0" fontId="57" fillId="4" borderId="0" applyNumberFormat="0" applyBorder="0" applyAlignment="0" applyProtection="0">
      <alignment vertical="center"/>
    </xf>
    <xf numFmtId="0" fontId="57" fillId="4" borderId="0" applyNumberFormat="0" applyBorder="0" applyAlignment="0" applyProtection="0">
      <alignment vertical="center"/>
    </xf>
    <xf numFmtId="0" fontId="57" fillId="4" borderId="0" applyNumberFormat="0" applyBorder="0" applyAlignment="0" applyProtection="0">
      <alignment vertical="center"/>
    </xf>
    <xf numFmtId="0" fontId="57" fillId="4" borderId="0" applyNumberFormat="0" applyBorder="0" applyAlignment="0" applyProtection="0">
      <alignment vertical="center"/>
    </xf>
    <xf numFmtId="0" fontId="57" fillId="4" borderId="0" applyNumberFormat="0" applyBorder="0" applyAlignment="0" applyProtection="0">
      <alignment vertical="center"/>
    </xf>
    <xf numFmtId="0" fontId="57" fillId="4" borderId="0" applyNumberFormat="0" applyBorder="0" applyAlignment="0" applyProtection="0">
      <alignment vertical="center"/>
    </xf>
    <xf numFmtId="0" fontId="57" fillId="4" borderId="0" applyNumberFormat="0" applyBorder="0" applyAlignment="0" applyProtection="0">
      <alignment vertical="center"/>
    </xf>
    <xf numFmtId="0" fontId="57" fillId="4" borderId="0" applyNumberFormat="0" applyBorder="0" applyAlignment="0" applyProtection="0">
      <alignment vertical="center"/>
    </xf>
    <xf numFmtId="0" fontId="57" fillId="4" borderId="0" applyNumberFormat="0" applyBorder="0" applyAlignment="0" applyProtection="0">
      <alignment vertical="center"/>
    </xf>
    <xf numFmtId="0" fontId="85" fillId="72" borderId="0" applyNumberFormat="0" applyBorder="0" applyAlignment="0" applyProtection="0"/>
    <xf numFmtId="0" fontId="57" fillId="5" borderId="0" applyNumberFormat="0" applyBorder="0" applyAlignment="0" applyProtection="0">
      <alignment vertical="center"/>
    </xf>
    <xf numFmtId="0" fontId="57" fillId="5" borderId="0" applyNumberFormat="0" applyBorder="0" applyAlignment="0" applyProtection="0">
      <alignment vertical="center"/>
    </xf>
    <xf numFmtId="0" fontId="57" fillId="5" borderId="0" applyNumberFormat="0" applyBorder="0" applyAlignment="0" applyProtection="0">
      <alignment vertical="center"/>
    </xf>
    <xf numFmtId="0" fontId="57" fillId="5" borderId="0" applyNumberFormat="0" applyBorder="0" applyAlignment="0" applyProtection="0">
      <alignment vertical="center"/>
    </xf>
    <xf numFmtId="0" fontId="57" fillId="5" borderId="0" applyNumberFormat="0" applyBorder="0" applyAlignment="0" applyProtection="0">
      <alignment vertical="center"/>
    </xf>
    <xf numFmtId="0" fontId="57" fillId="5" borderId="0" applyNumberFormat="0" applyBorder="0" applyAlignment="0" applyProtection="0">
      <alignment vertical="center"/>
    </xf>
    <xf numFmtId="0" fontId="57" fillId="5" borderId="0" applyNumberFormat="0" applyBorder="0" applyAlignment="0" applyProtection="0">
      <alignment vertical="center"/>
    </xf>
    <xf numFmtId="0" fontId="57" fillId="5" borderId="0" applyNumberFormat="0" applyBorder="0" applyAlignment="0" applyProtection="0">
      <alignment vertical="center"/>
    </xf>
    <xf numFmtId="0" fontId="57" fillId="5" borderId="0" applyNumberFormat="0" applyBorder="0" applyAlignment="0" applyProtection="0">
      <alignment vertical="center"/>
    </xf>
    <xf numFmtId="0" fontId="57" fillId="5" borderId="0" applyNumberFormat="0" applyBorder="0" applyAlignment="0" applyProtection="0">
      <alignment vertical="center"/>
    </xf>
    <xf numFmtId="0" fontId="57" fillId="5" borderId="0" applyNumberFormat="0" applyBorder="0" applyAlignment="0" applyProtection="0">
      <alignment vertical="center"/>
    </xf>
    <xf numFmtId="0" fontId="57" fillId="5" borderId="0" applyNumberFormat="0" applyBorder="0" applyAlignment="0" applyProtection="0">
      <alignment vertical="center"/>
    </xf>
    <xf numFmtId="0" fontId="85" fillId="73" borderId="0" applyNumberFormat="0" applyBorder="0" applyAlignment="0" applyProtection="0"/>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85" fillId="74" borderId="0" applyNumberFormat="0" applyBorder="0" applyAlignment="0" applyProtection="0"/>
    <xf numFmtId="0" fontId="57" fillId="7" borderId="0" applyNumberFormat="0" applyBorder="0" applyAlignment="0" applyProtection="0">
      <alignment vertical="center"/>
    </xf>
    <xf numFmtId="0" fontId="57" fillId="7" borderId="0" applyNumberFormat="0" applyBorder="0" applyAlignment="0" applyProtection="0">
      <alignment vertical="center"/>
    </xf>
    <xf numFmtId="0" fontId="57" fillId="7" borderId="0" applyNumberFormat="0" applyBorder="0" applyAlignment="0" applyProtection="0">
      <alignment vertical="center"/>
    </xf>
    <xf numFmtId="0" fontId="57" fillId="7" borderId="0" applyNumberFormat="0" applyBorder="0" applyAlignment="0" applyProtection="0">
      <alignment vertical="center"/>
    </xf>
    <xf numFmtId="0" fontId="57" fillId="7" borderId="0" applyNumberFormat="0" applyBorder="0" applyAlignment="0" applyProtection="0">
      <alignment vertical="center"/>
    </xf>
    <xf numFmtId="0" fontId="57" fillId="7" borderId="0" applyNumberFormat="0" applyBorder="0" applyAlignment="0" applyProtection="0">
      <alignment vertical="center"/>
    </xf>
    <xf numFmtId="0" fontId="57" fillId="7" borderId="0" applyNumberFormat="0" applyBorder="0" applyAlignment="0" applyProtection="0">
      <alignment vertical="center"/>
    </xf>
    <xf numFmtId="0" fontId="57" fillId="7" borderId="0" applyNumberFormat="0" applyBorder="0" applyAlignment="0" applyProtection="0">
      <alignment vertical="center"/>
    </xf>
    <xf numFmtId="0" fontId="57" fillId="7" borderId="0" applyNumberFormat="0" applyBorder="0" applyAlignment="0" applyProtection="0">
      <alignment vertical="center"/>
    </xf>
    <xf numFmtId="0" fontId="57" fillId="7" borderId="0" applyNumberFormat="0" applyBorder="0" applyAlignment="0" applyProtection="0">
      <alignment vertical="center"/>
    </xf>
    <xf numFmtId="0" fontId="57" fillId="7" borderId="0" applyNumberFormat="0" applyBorder="0" applyAlignment="0" applyProtection="0">
      <alignment vertical="center"/>
    </xf>
    <xf numFmtId="0" fontId="57" fillId="7" borderId="0" applyNumberFormat="0" applyBorder="0" applyAlignment="0" applyProtection="0">
      <alignment vertical="center"/>
    </xf>
    <xf numFmtId="0" fontId="85" fillId="75"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85" fillId="76" borderId="0" applyNumberFormat="0" applyBorder="0" applyAlignment="0" applyProtection="0"/>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85" fillId="77" borderId="0" applyNumberFormat="0" applyBorder="0" applyAlignment="0" applyProtection="0"/>
    <xf numFmtId="0" fontId="57" fillId="10" borderId="0" applyNumberFormat="0" applyBorder="0" applyAlignment="0" applyProtection="0">
      <alignment vertical="center"/>
    </xf>
    <xf numFmtId="0" fontId="57" fillId="10" borderId="0" applyNumberFormat="0" applyBorder="0" applyAlignment="0" applyProtection="0">
      <alignment vertical="center"/>
    </xf>
    <xf numFmtId="0" fontId="57" fillId="10" borderId="0" applyNumberFormat="0" applyBorder="0" applyAlignment="0" applyProtection="0">
      <alignment vertical="center"/>
    </xf>
    <xf numFmtId="0" fontId="57" fillId="10" borderId="0" applyNumberFormat="0" applyBorder="0" applyAlignment="0" applyProtection="0">
      <alignment vertical="center"/>
    </xf>
    <xf numFmtId="0" fontId="57" fillId="10" borderId="0" applyNumberFormat="0" applyBorder="0" applyAlignment="0" applyProtection="0">
      <alignment vertical="center"/>
    </xf>
    <xf numFmtId="0" fontId="57" fillId="10" borderId="0" applyNumberFormat="0" applyBorder="0" applyAlignment="0" applyProtection="0">
      <alignment vertical="center"/>
    </xf>
    <xf numFmtId="0" fontId="57" fillId="10" borderId="0" applyNumberFormat="0" applyBorder="0" applyAlignment="0" applyProtection="0">
      <alignment vertical="center"/>
    </xf>
    <xf numFmtId="0" fontId="57" fillId="10" borderId="0" applyNumberFormat="0" applyBorder="0" applyAlignment="0" applyProtection="0">
      <alignment vertical="center"/>
    </xf>
    <xf numFmtId="0" fontId="57" fillId="10" borderId="0" applyNumberFormat="0" applyBorder="0" applyAlignment="0" applyProtection="0">
      <alignment vertical="center"/>
    </xf>
    <xf numFmtId="0" fontId="57" fillId="10" borderId="0" applyNumberFormat="0" applyBorder="0" applyAlignment="0" applyProtection="0">
      <alignment vertical="center"/>
    </xf>
    <xf numFmtId="0" fontId="57" fillId="10" borderId="0" applyNumberFormat="0" applyBorder="0" applyAlignment="0" applyProtection="0">
      <alignment vertical="center"/>
    </xf>
    <xf numFmtId="0" fontId="57" fillId="10" borderId="0" applyNumberFormat="0" applyBorder="0" applyAlignment="0" applyProtection="0">
      <alignment vertical="center"/>
    </xf>
    <xf numFmtId="0" fontId="85" fillId="78" borderId="0" applyNumberFormat="0" applyBorder="0" applyAlignment="0" applyProtection="0"/>
    <xf numFmtId="0" fontId="57" fillId="5" borderId="0" applyNumberFormat="0" applyBorder="0" applyAlignment="0" applyProtection="0">
      <alignment vertical="center"/>
    </xf>
    <xf numFmtId="0" fontId="57" fillId="5" borderId="0" applyNumberFormat="0" applyBorder="0" applyAlignment="0" applyProtection="0">
      <alignment vertical="center"/>
    </xf>
    <xf numFmtId="0" fontId="57" fillId="5" borderId="0" applyNumberFormat="0" applyBorder="0" applyAlignment="0" applyProtection="0">
      <alignment vertical="center"/>
    </xf>
    <xf numFmtId="0" fontId="57" fillId="5" borderId="0" applyNumberFormat="0" applyBorder="0" applyAlignment="0" applyProtection="0">
      <alignment vertical="center"/>
    </xf>
    <xf numFmtId="0" fontId="57" fillId="5" borderId="0" applyNumberFormat="0" applyBorder="0" applyAlignment="0" applyProtection="0">
      <alignment vertical="center"/>
    </xf>
    <xf numFmtId="0" fontId="57" fillId="5" borderId="0" applyNumberFormat="0" applyBorder="0" applyAlignment="0" applyProtection="0">
      <alignment vertical="center"/>
    </xf>
    <xf numFmtId="0" fontId="57" fillId="5" borderId="0" applyNumberFormat="0" applyBorder="0" applyAlignment="0" applyProtection="0">
      <alignment vertical="center"/>
    </xf>
    <xf numFmtId="0" fontId="57" fillId="5" borderId="0" applyNumberFormat="0" applyBorder="0" applyAlignment="0" applyProtection="0">
      <alignment vertical="center"/>
    </xf>
    <xf numFmtId="0" fontId="57" fillId="5" borderId="0" applyNumberFormat="0" applyBorder="0" applyAlignment="0" applyProtection="0">
      <alignment vertical="center"/>
    </xf>
    <xf numFmtId="0" fontId="57" fillId="5" borderId="0" applyNumberFormat="0" applyBorder="0" applyAlignment="0" applyProtection="0">
      <alignment vertical="center"/>
    </xf>
    <xf numFmtId="0" fontId="57" fillId="5" borderId="0" applyNumberFormat="0" applyBorder="0" applyAlignment="0" applyProtection="0">
      <alignment vertical="center"/>
    </xf>
    <xf numFmtId="0" fontId="57" fillId="5" borderId="0" applyNumberFormat="0" applyBorder="0" applyAlignment="0" applyProtection="0">
      <alignment vertical="center"/>
    </xf>
    <xf numFmtId="0" fontId="85" fillId="73" borderId="0" applyNumberFormat="0" applyBorder="0" applyAlignment="0" applyProtection="0"/>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85" fillId="76" borderId="0" applyNumberFormat="0" applyBorder="0" applyAlignment="0" applyProtection="0"/>
    <xf numFmtId="0" fontId="57" fillId="11" borderId="0" applyNumberFormat="0" applyBorder="0" applyAlignment="0" applyProtection="0">
      <alignment vertical="center"/>
    </xf>
    <xf numFmtId="0" fontId="57" fillId="11" borderId="0" applyNumberFormat="0" applyBorder="0" applyAlignment="0" applyProtection="0">
      <alignment vertical="center"/>
    </xf>
    <xf numFmtId="0" fontId="57" fillId="11" borderId="0" applyNumberFormat="0" applyBorder="0" applyAlignment="0" applyProtection="0">
      <alignment vertical="center"/>
    </xf>
    <xf numFmtId="0" fontId="57" fillId="11" borderId="0" applyNumberFormat="0" applyBorder="0" applyAlignment="0" applyProtection="0">
      <alignment vertical="center"/>
    </xf>
    <xf numFmtId="0" fontId="57" fillId="11" borderId="0" applyNumberFormat="0" applyBorder="0" applyAlignment="0" applyProtection="0">
      <alignment vertical="center"/>
    </xf>
    <xf numFmtId="0" fontId="57" fillId="11" borderId="0" applyNumberFormat="0" applyBorder="0" applyAlignment="0" applyProtection="0">
      <alignment vertical="center"/>
    </xf>
    <xf numFmtId="0" fontId="57" fillId="11" borderId="0" applyNumberFormat="0" applyBorder="0" applyAlignment="0" applyProtection="0">
      <alignment vertical="center"/>
    </xf>
    <xf numFmtId="0" fontId="57" fillId="11" borderId="0" applyNumberFormat="0" applyBorder="0" applyAlignment="0" applyProtection="0">
      <alignment vertical="center"/>
    </xf>
    <xf numFmtId="0" fontId="57" fillId="11" borderId="0" applyNumberFormat="0" applyBorder="0" applyAlignment="0" applyProtection="0">
      <alignment vertical="center"/>
    </xf>
    <xf numFmtId="0" fontId="57" fillId="11" borderId="0" applyNumberFormat="0" applyBorder="0" applyAlignment="0" applyProtection="0">
      <alignment vertical="center"/>
    </xf>
    <xf numFmtId="0" fontId="57" fillId="11" borderId="0" applyNumberFormat="0" applyBorder="0" applyAlignment="0" applyProtection="0">
      <alignment vertical="center"/>
    </xf>
    <xf numFmtId="0" fontId="57" fillId="11" borderId="0" applyNumberFormat="0" applyBorder="0" applyAlignment="0" applyProtection="0">
      <alignment vertical="center"/>
    </xf>
    <xf numFmtId="0" fontId="85" fillId="79"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58" fillId="12" borderId="0" applyNumberFormat="0" applyBorder="0" applyAlignment="0" applyProtection="0">
      <alignment vertical="center"/>
    </xf>
    <xf numFmtId="0" fontId="86" fillId="80" borderId="0" applyNumberFormat="0" applyBorder="0" applyAlignment="0" applyProtection="0"/>
    <xf numFmtId="0" fontId="58" fillId="9" borderId="0" applyNumberFormat="0" applyBorder="0" applyAlignment="0" applyProtection="0">
      <alignment vertical="center"/>
    </xf>
    <xf numFmtId="0" fontId="86" fillId="77" borderId="0" applyNumberFormat="0" applyBorder="0" applyAlignment="0" applyProtection="0"/>
    <xf numFmtId="0" fontId="58" fillId="10" borderId="0" applyNumberFormat="0" applyBorder="0" applyAlignment="0" applyProtection="0">
      <alignment vertical="center"/>
    </xf>
    <xf numFmtId="0" fontId="86" fillId="78" borderId="0" applyNumberFormat="0" applyBorder="0" applyAlignment="0" applyProtection="0"/>
    <xf numFmtId="0" fontId="58" fillId="13" borderId="0" applyNumberFormat="0" applyBorder="0" applyAlignment="0" applyProtection="0">
      <alignment vertical="center"/>
    </xf>
    <xf numFmtId="0" fontId="86" fillId="81" borderId="0" applyNumberFormat="0" applyBorder="0" applyAlignment="0" applyProtection="0"/>
    <xf numFmtId="0" fontId="58" fillId="14" borderId="0" applyNumberFormat="0" applyBorder="0" applyAlignment="0" applyProtection="0">
      <alignment vertical="center"/>
    </xf>
    <xf numFmtId="0" fontId="86" fillId="82" borderId="0" applyNumberFormat="0" applyBorder="0" applyAlignment="0" applyProtection="0"/>
    <xf numFmtId="0" fontId="58" fillId="15" borderId="0" applyNumberFormat="0" applyBorder="0" applyAlignment="0" applyProtection="0">
      <alignment vertical="center"/>
    </xf>
    <xf numFmtId="0" fontId="86" fillId="83" borderId="0" applyNumberFormat="0" applyBorder="0" applyAlignment="0" applyProtection="0"/>
    <xf numFmtId="180" fontId="84" fillId="0" borderId="65" applyFont="0" applyFill="0" applyBorder="0" applyProtection="0"/>
    <xf numFmtId="180" fontId="84" fillId="0" borderId="66"/>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84"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88" fillId="0" borderId="0">
      <alignment horizontal="center" wrapText="1"/>
      <protection locked="0"/>
    </xf>
    <xf numFmtId="0" fontId="84" fillId="0" borderId="67" applyFont="0"/>
    <xf numFmtId="0" fontId="89" fillId="0" borderId="44" applyFont="0"/>
    <xf numFmtId="0" fontId="20" fillId="86" borderId="0" applyNumberFormat="0" applyBorder="0" applyAlignment="0"/>
    <xf numFmtId="0" fontId="2" fillId="0" borderId="20" applyNumberFormat="0" applyFont="0"/>
    <xf numFmtId="181" fontId="84" fillId="0" borderId="31"/>
    <xf numFmtId="0" fontId="10" fillId="0" borderId="0" applyFill="0" applyBorder="0" applyAlignment="0"/>
    <xf numFmtId="0" fontId="10"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10" fillId="0" borderId="0" applyFill="0" applyBorder="0" applyAlignment="0"/>
    <xf numFmtId="0" fontId="2" fillId="0" borderId="0" applyFill="0" applyBorder="0" applyAlignment="0"/>
    <xf numFmtId="0" fontId="10" fillId="0" borderId="0" applyFill="0" applyBorder="0" applyAlignment="0"/>
    <xf numFmtId="0" fontId="2" fillId="0" borderId="0" applyFont="0" applyFill="0" applyBorder="0" applyAlignment="0" applyProtection="0"/>
    <xf numFmtId="0" fontId="90" fillId="0" borderId="0" applyNumberFormat="0" applyAlignment="0">
      <alignment horizontal="left"/>
    </xf>
    <xf numFmtId="0" fontId="2" fillId="0" borderId="0" applyFont="0" applyFill="0" applyBorder="0" applyAlignment="0" applyProtection="0"/>
    <xf numFmtId="14" fontId="10" fillId="0" borderId="0" applyFill="0" applyBorder="0" applyAlignment="0"/>
    <xf numFmtId="0" fontId="7" fillId="0" borderId="0" applyFill="0" applyBorder="0" applyAlignment="0"/>
    <xf numFmtId="0" fontId="7" fillId="0" borderId="0" applyFill="0" applyBorder="0" applyAlignment="0"/>
    <xf numFmtId="0" fontId="7" fillId="0" borderId="0" applyFill="0" applyBorder="0" applyAlignment="0"/>
    <xf numFmtId="0" fontId="2" fillId="0" borderId="0" applyFill="0" applyBorder="0" applyAlignment="0"/>
    <xf numFmtId="0" fontId="7" fillId="0" borderId="0" applyFill="0" applyBorder="0" applyAlignment="0"/>
    <xf numFmtId="0" fontId="91" fillId="0" borderId="0" applyNumberFormat="0" applyAlignment="0">
      <alignment horizontal="left"/>
    </xf>
    <xf numFmtId="38" fontId="92" fillId="21" borderId="0" applyNumberFormat="0" applyBorder="0" applyAlignment="0" applyProtection="0"/>
    <xf numFmtId="0" fontId="87" fillId="0" borderId="68" applyNumberFormat="0" applyAlignment="0" applyProtection="0">
      <alignment horizontal="left" vertical="center"/>
    </xf>
    <xf numFmtId="0" fontId="87" fillId="0" borderId="27">
      <alignment horizontal="left" vertical="center"/>
    </xf>
    <xf numFmtId="0" fontId="93" fillId="0" borderId="67">
      <alignment horizontal="center"/>
    </xf>
    <xf numFmtId="0" fontId="93" fillId="0" borderId="0">
      <alignment horizontal="center"/>
    </xf>
    <xf numFmtId="10" fontId="92" fillId="87" borderId="10" applyNumberFormat="0" applyBorder="0" applyAlignment="0" applyProtection="0"/>
    <xf numFmtId="181" fontId="84" fillId="0" borderId="43" applyNumberFormat="0" applyFont="0" applyAlignment="0">
      <alignment horizontal="center"/>
    </xf>
    <xf numFmtId="0" fontId="25" fillId="0" borderId="0" applyFill="0" applyBorder="0" applyAlignment="0"/>
    <xf numFmtId="0" fontId="25" fillId="0" borderId="0" applyFill="0" applyBorder="0" applyAlignment="0"/>
    <xf numFmtId="0" fontId="25" fillId="0" borderId="0" applyFill="0" applyBorder="0" applyAlignment="0"/>
    <xf numFmtId="0" fontId="2" fillId="0" borderId="0" applyFill="0" applyBorder="0" applyAlignment="0"/>
    <xf numFmtId="0" fontId="25" fillId="0" borderId="0" applyFill="0" applyBorder="0" applyAlignment="0"/>
    <xf numFmtId="180" fontId="10" fillId="0" borderId="10">
      <alignment horizontal="right"/>
    </xf>
    <xf numFmtId="2" fontId="2" fillId="0" borderId="13"/>
    <xf numFmtId="37" fontId="95" fillId="0" borderId="0"/>
    <xf numFmtId="183" fontId="2" fillId="0" borderId="0"/>
    <xf numFmtId="180" fontId="92" fillId="0" borderId="69" applyNumberFormat="0" applyAlignment="0">
      <alignment horizontal="left"/>
    </xf>
    <xf numFmtId="180" fontId="92" fillId="0" borderId="41" applyAlignment="0">
      <alignment horizontal="left"/>
    </xf>
    <xf numFmtId="0" fontId="96" fillId="0" borderId="70" applyNumberFormat="0" applyFont="0" applyAlignment="0"/>
    <xf numFmtId="14" fontId="88" fillId="0" borderId="0">
      <alignment horizontal="center" wrapText="1"/>
      <protection locked="0"/>
    </xf>
    <xf numFmtId="0" fontId="2" fillId="0" borderId="0" applyFont="0" applyFill="0" applyBorder="0" applyAlignment="0" applyProtection="0"/>
    <xf numFmtId="184" fontId="2" fillId="0" borderId="0" applyFont="0" applyFill="0" applyBorder="0" applyAlignment="0" applyProtection="0"/>
    <xf numFmtId="10" fontId="2" fillId="0" borderId="0" applyFont="0" applyFill="0" applyBorder="0" applyAlignment="0" applyProtection="0"/>
    <xf numFmtId="0" fontId="9" fillId="0" borderId="0" applyFill="0" applyBorder="0" applyAlignment="0"/>
    <xf numFmtId="0" fontId="9" fillId="0" borderId="0" applyFill="0" applyBorder="0" applyAlignment="0"/>
    <xf numFmtId="0" fontId="9" fillId="0" borderId="0" applyFill="0" applyBorder="0" applyAlignment="0"/>
    <xf numFmtId="0" fontId="2" fillId="0" borderId="0" applyFill="0" applyBorder="0" applyAlignment="0"/>
    <xf numFmtId="0" fontId="9" fillId="0" borderId="0" applyFill="0" applyBorder="0" applyAlignment="0"/>
    <xf numFmtId="185" fontId="2" fillId="0" borderId="0"/>
    <xf numFmtId="0" fontId="94" fillId="0" borderId="0" applyNumberFormat="0" applyFont="0" applyFill="0" applyBorder="0" applyAlignment="0" applyProtection="0">
      <alignment horizontal="left"/>
    </xf>
    <xf numFmtId="15" fontId="94" fillId="0" borderId="0" applyFont="0" applyFill="0" applyBorder="0" applyAlignment="0" applyProtection="0"/>
    <xf numFmtId="4" fontId="94" fillId="0" borderId="0" applyFont="0" applyFill="0" applyBorder="0" applyAlignment="0" applyProtection="0"/>
    <xf numFmtId="0" fontId="97" fillId="0" borderId="67">
      <alignment horizontal="center"/>
    </xf>
    <xf numFmtId="3" fontId="94" fillId="0" borderId="0" applyFont="0" applyFill="0" applyBorder="0" applyAlignment="0" applyProtection="0"/>
    <xf numFmtId="0" fontId="94" fillId="88" borderId="0" applyNumberFormat="0" applyFont="0" applyBorder="0" applyAlignment="0" applyProtection="0"/>
    <xf numFmtId="0" fontId="18" fillId="0" borderId="0" applyNumberFormat="0" applyFont="0" applyFill="0" applyBorder="0" applyAlignment="0"/>
    <xf numFmtId="0" fontId="98" fillId="89" borderId="0" applyNumberFormat="0" applyFont="0" applyBorder="0" applyAlignment="0">
      <alignment horizontal="center"/>
    </xf>
    <xf numFmtId="186" fontId="99" fillId="0" borderId="0" applyNumberFormat="0" applyFill="0" applyBorder="0" applyAlignment="0" applyProtection="0">
      <alignment horizontal="left"/>
    </xf>
    <xf numFmtId="2" fontId="92" fillId="0" borderId="43" applyNumberFormat="0" applyAlignment="0">
      <alignment horizontal="center"/>
    </xf>
    <xf numFmtId="0" fontId="84" fillId="0" borderId="13" applyNumberFormat="0"/>
    <xf numFmtId="0" fontId="98" fillId="1" borderId="27" applyNumberFormat="0" applyFont="0" applyAlignment="0">
      <alignment horizontal="center"/>
    </xf>
    <xf numFmtId="0" fontId="100" fillId="0" borderId="0" applyNumberFormat="0" applyFill="0" applyBorder="0" applyAlignment="0">
      <alignment horizontal="center"/>
    </xf>
    <xf numFmtId="182" fontId="94" fillId="0" borderId="0">
      <alignment horizontal="center"/>
    </xf>
    <xf numFmtId="40" fontId="101" fillId="0" borderId="0" applyBorder="0">
      <alignment horizontal="right"/>
    </xf>
    <xf numFmtId="49" fontId="10" fillId="0" borderId="0" applyFill="0" applyBorder="0" applyAlignment="0"/>
    <xf numFmtId="0" fontId="2" fillId="0" borderId="0" applyFill="0" applyBorder="0" applyAlignment="0"/>
    <xf numFmtId="0" fontId="2" fillId="0" borderId="0" applyFill="0" applyBorder="0" applyAlignment="0"/>
    <xf numFmtId="0" fontId="84" fillId="0" borderId="20" applyNumberFormat="0" applyFont="0" applyAlignment="0"/>
    <xf numFmtId="181" fontId="84" fillId="0" borderId="31" applyNumberFormat="0"/>
    <xf numFmtId="0" fontId="2" fillId="0" borderId="0"/>
    <xf numFmtId="0" fontId="2" fillId="0" borderId="0"/>
    <xf numFmtId="0" fontId="2" fillId="0" borderId="0"/>
    <xf numFmtId="0" fontId="86" fillId="90" borderId="0" applyNumberFormat="0" applyBorder="0" applyAlignment="0" applyProtection="0"/>
    <xf numFmtId="0" fontId="86" fillId="91" borderId="0" applyNumberFormat="0" applyBorder="0" applyAlignment="0" applyProtection="0"/>
    <xf numFmtId="0" fontId="86" fillId="92" borderId="0" applyNumberFormat="0" applyBorder="0" applyAlignment="0" applyProtection="0"/>
    <xf numFmtId="0" fontId="86" fillId="81" borderId="0" applyNumberFormat="0" applyBorder="0" applyAlignment="0" applyProtection="0"/>
    <xf numFmtId="0" fontId="86" fillId="82" borderId="0" applyNumberFormat="0" applyBorder="0" applyAlignment="0" applyProtection="0"/>
    <xf numFmtId="0" fontId="86" fillId="93"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102" fillId="71"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7" fillId="0" borderId="5"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08" fillId="0" borderId="6"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0" fillId="16" borderId="2" applyNumberFormat="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2" fillId="0" borderId="0"/>
    <xf numFmtId="0" fontId="121" fillId="16" borderId="0" applyNumberFormat="0" applyBorder="0" applyAlignment="0" applyProtection="0"/>
    <xf numFmtId="0" fontId="121" fillId="16" borderId="0" applyNumberFormat="0" applyBorder="0" applyAlignment="0" applyProtection="0"/>
    <xf numFmtId="0" fontId="2" fillId="0" borderId="0"/>
    <xf numFmtId="0" fontId="121" fillId="16" borderId="0" applyNumberFormat="0" applyBorder="0" applyAlignment="0" applyProtection="0"/>
    <xf numFmtId="0" fontId="116" fillId="0" borderId="74" applyNumberFormat="0" applyFill="0" applyAlignment="0" applyProtection="0"/>
    <xf numFmtId="0" fontId="2" fillId="0" borderId="0"/>
    <xf numFmtId="0" fontId="116" fillId="0" borderId="74" applyNumberFormat="0" applyFill="0" applyAlignment="0" applyProtection="0"/>
    <xf numFmtId="0" fontId="116" fillId="0" borderId="74" applyNumberFormat="0" applyFill="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 fillId="0" borderId="0"/>
    <xf numFmtId="0" fontId="120" fillId="0" borderId="0" applyNumberFormat="0" applyFill="0" applyBorder="0" applyAlignment="0" applyProtection="0"/>
    <xf numFmtId="0" fontId="120" fillId="0" borderId="0" applyNumberFormat="0" applyFill="0" applyBorder="0" applyAlignment="0" applyProtection="0"/>
    <xf numFmtId="0" fontId="120" fillId="0" borderId="73" applyNumberFormat="0" applyFill="0" applyAlignment="0" applyProtection="0"/>
    <xf numFmtId="0" fontId="2" fillId="0" borderId="0"/>
    <xf numFmtId="0" fontId="120" fillId="0" borderId="73" applyNumberFormat="0" applyFill="0" applyAlignment="0" applyProtection="0"/>
    <xf numFmtId="0" fontId="120" fillId="0" borderId="73"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2" fillId="0" borderId="0"/>
    <xf numFmtId="0" fontId="106" fillId="6" borderId="0" applyNumberFormat="0" applyBorder="0" applyAlignment="0" applyProtection="0"/>
    <xf numFmtId="0" fontId="104" fillId="20" borderId="9" applyNumberFormat="0" applyAlignment="0" applyProtection="0"/>
    <xf numFmtId="0" fontId="104" fillId="96" borderId="9"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2" fillId="0" borderId="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98" borderId="4" applyNumberForma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 fillId="0"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 fillId="0"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 fillId="0"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15" fillId="0" borderId="1"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21" fillId="16" borderId="0" applyNumberFormat="0" applyBorder="0" applyAlignment="0" applyProtection="0"/>
    <xf numFmtId="0" fontId="2" fillId="0" borderId="0"/>
    <xf numFmtId="0" fontId="116" fillId="0" borderId="74" applyNumberFormat="0" applyFill="0" applyAlignment="0" applyProtection="0"/>
    <xf numFmtId="0" fontId="118" fillId="0" borderId="71"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3" fillId="94"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04" fillId="96"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5" fillId="0" borderId="0" applyNumberFormat="0" applyFill="0" applyBorder="0" applyAlignment="0" applyProtection="0"/>
    <xf numFmtId="0" fontId="106" fillId="72"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7" fillId="0" borderId="5"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08" fillId="0" borderId="6"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09" fillId="0" borderId="7"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09"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0" fillId="75"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1" fillId="0" borderId="3"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2" fillId="97"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0" fillId="75"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2" fillId="0" borderId="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2" fillId="0" borderId="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1" fillId="0" borderId="3"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2" fillId="0" borderId="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21" fillId="16" borderId="0" applyNumberFormat="0" applyBorder="0" applyAlignment="0" applyProtection="0"/>
    <xf numFmtId="0" fontId="121" fillId="16" borderId="0" applyNumberFormat="0" applyBorder="0" applyAlignment="0" applyProtection="0"/>
    <xf numFmtId="0" fontId="2" fillId="0" borderId="0"/>
    <xf numFmtId="0" fontId="2" fillId="0" borderId="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1" fillId="0" borderId="3" applyNumberFormat="0" applyFill="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75" borderId="2" applyNumberFormat="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5" fillId="0" borderId="0" applyNumberFormat="0" applyFill="0" applyBorder="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2" fillId="0" borderId="0"/>
    <xf numFmtId="0" fontId="104" fillId="20" borderId="9" applyNumberFormat="0" applyAlignment="0" applyProtection="0"/>
    <xf numFmtId="0" fontId="104" fillId="20" borderId="9"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03" fillId="94" borderId="2" applyNumberFormat="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98" borderId="4" applyNumberForma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113" fillId="94"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15" fillId="0" borderId="1"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6" fillId="0" borderId="0" applyNumberFormat="0" applyFill="0" applyBorder="0" applyAlignment="0" applyProtection="0"/>
    <xf numFmtId="0" fontId="121" fillId="16" borderId="0" applyNumberFormat="0" applyBorder="0" applyAlignment="0" applyProtection="0"/>
    <xf numFmtId="0" fontId="116" fillId="0" borderId="74" applyNumberFormat="0" applyFill="0" applyAlignment="0" applyProtection="0"/>
    <xf numFmtId="0" fontId="110" fillId="16" borderId="2" applyNumberFormat="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9" fillId="0" borderId="72" applyNumberFormat="0" applyFill="0" applyAlignment="0" applyProtection="0"/>
    <xf numFmtId="0" fontId="118" fillId="0" borderId="71" applyNumberFormat="0" applyFill="0" applyAlignment="0" applyProtection="0"/>
    <xf numFmtId="0" fontId="106" fillId="6" borderId="0" applyNumberFormat="0" applyBorder="0" applyAlignment="0" applyProtection="0"/>
    <xf numFmtId="0" fontId="104" fillId="20" borderId="9" applyNumberFormat="0" applyAlignment="0" applyProtection="0"/>
    <xf numFmtId="0" fontId="2" fillId="0" borderId="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09" fillId="0" borderId="7"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2" fillId="0" borderId="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2" fillId="0" borderId="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2" fillId="0" borderId="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2" fillId="0" borderId="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 fillId="0" borderId="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2" fillId="0" borderId="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2" fillId="0" borderId="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09" fillId="0" borderId="7"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2" fillId="0" borderId="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08" fillId="0" borderId="6"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2" fillId="0" borderId="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2" fillId="0" borderId="0"/>
    <xf numFmtId="0" fontId="106" fillId="6" borderId="0" applyNumberFormat="0" applyBorder="0" applyAlignment="0" applyProtection="0"/>
    <xf numFmtId="0" fontId="106" fillId="6" borderId="0" applyNumberFormat="0" applyBorder="0" applyAlignment="0" applyProtection="0"/>
    <xf numFmtId="0" fontId="2" fillId="0" borderId="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2" fillId="0" borderId="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4" fillId="20" borderId="9"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0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2" fillId="0" borderId="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2" fillId="0" borderId="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113" fillId="94"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2" fillId="0" borderId="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2" fillId="0" borderId="0"/>
    <xf numFmtId="0" fontId="113" fillId="95" borderId="8" applyNumberFormat="0" applyAlignment="0" applyProtection="0"/>
    <xf numFmtId="0" fontId="113" fillId="95" borderId="8" applyNumberFormat="0" applyAlignment="0" applyProtection="0"/>
    <xf numFmtId="0" fontId="2" fillId="0" borderId="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2" fillId="0" borderId="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2" fillId="0" borderId="0"/>
    <xf numFmtId="0" fontId="113" fillId="95" borderId="8" applyNumberFormat="0" applyAlignment="0" applyProtection="0"/>
    <xf numFmtId="0" fontId="113" fillId="95" borderId="8" applyNumberFormat="0" applyAlignment="0" applyProtection="0"/>
    <xf numFmtId="0" fontId="11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 fillId="0"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15" fillId="0" borderId="75" applyNumberFormat="0" applyFill="0" applyAlignment="0" applyProtection="0"/>
    <xf numFmtId="0" fontId="2" fillId="0" borderId="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2" fillId="0" borderId="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6" fillId="0" borderId="0" applyNumberFormat="0" applyFill="0" applyBorder="0" applyAlignment="0" applyProtection="0"/>
    <xf numFmtId="0" fontId="110" fillId="16" borderId="2" applyNumberFormat="0" applyAlignment="0" applyProtection="0"/>
    <xf numFmtId="0" fontId="110" fillId="75" borderId="2" applyNumberFormat="0" applyAlignment="0" applyProtection="0"/>
    <xf numFmtId="0" fontId="119" fillId="0" borderId="72" applyNumberFormat="0" applyFill="0" applyAlignment="0" applyProtection="0"/>
    <xf numFmtId="0" fontId="107" fillId="0" borderId="5" applyNumberFormat="0" applyFill="0" applyAlignment="0" applyProtection="0"/>
    <xf numFmtId="0" fontId="2" fillId="0" borderId="0"/>
    <xf numFmtId="0" fontId="106" fillId="6" borderId="0" applyNumberFormat="0" applyBorder="0" applyAlignment="0" applyProtection="0"/>
    <xf numFmtId="0" fontId="117" fillId="95" borderId="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6" fillId="0" borderId="0" applyNumberFormat="0" applyFill="0" applyBorder="0" applyAlignment="0" applyProtection="0"/>
    <xf numFmtId="0" fontId="2" fillId="0" borderId="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2" fillId="0" borderId="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2" fillId="0" borderId="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2" fillId="0" borderId="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2" fillId="0" borderId="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2" fillId="0" borderId="0"/>
    <xf numFmtId="0" fontId="2" fillId="0" borderId="0"/>
    <xf numFmtId="0" fontId="115" fillId="0" borderId="75" applyNumberFormat="0" applyFill="0" applyAlignment="0" applyProtection="0"/>
    <xf numFmtId="0" fontId="115" fillId="0" borderId="1" applyNumberFormat="0" applyFill="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 fillId="0"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 fillId="0" borderId="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2" fillId="0" borderId="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2" fillId="0" borderId="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2" fillId="0" borderId="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2" fillId="0" borderId="0"/>
    <xf numFmtId="0" fontId="113" fillId="95" borderId="8" applyNumberFormat="0" applyAlignment="0" applyProtection="0"/>
    <xf numFmtId="0" fontId="113" fillId="95" borderId="8" applyNumberFormat="0" applyAlignment="0" applyProtection="0"/>
    <xf numFmtId="0" fontId="2" fillId="0" borderId="0"/>
    <xf numFmtId="0" fontId="113" fillId="95" borderId="8" applyNumberFormat="0" applyAlignment="0" applyProtection="0"/>
    <xf numFmtId="0" fontId="2" fillId="0" borderId="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2" fillId="0" borderId="0"/>
    <xf numFmtId="0" fontId="113" fillId="94" borderId="8" applyNumberFormat="0" applyAlignment="0" applyProtection="0"/>
    <xf numFmtId="0" fontId="94" fillId="17" borderId="4" applyNumberFormat="0" applyFont="0" applyAlignment="0" applyProtection="0"/>
    <xf numFmtId="0" fontId="94" fillId="17" borderId="4" applyNumberFormat="0" applyFont="0" applyAlignment="0" applyProtection="0"/>
    <xf numFmtId="0" fontId="2" fillId="0" borderId="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2" fillId="0" borderId="0"/>
    <xf numFmtId="0" fontId="94" fillId="17" borderId="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4" fillId="17" borderId="4" applyNumberFormat="0" applyFont="0" applyAlignment="0" applyProtection="0"/>
    <xf numFmtId="0" fontId="94" fillId="17" borderId="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4" fillId="17" borderId="4" applyNumberFormat="0" applyFont="0" applyAlignment="0" applyProtection="0"/>
    <xf numFmtId="0" fontId="2" fillId="0" borderId="0"/>
    <xf numFmtId="0" fontId="2" fillId="0" borderId="0"/>
    <xf numFmtId="0" fontId="2" fillId="0" borderId="0"/>
    <xf numFmtId="0" fontId="94" fillId="17" borderId="4" applyNumberFormat="0" applyFont="0" applyAlignment="0" applyProtection="0"/>
    <xf numFmtId="0" fontId="94" fillId="17" borderId="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4" fillId="17" borderId="4" applyNumberFormat="0" applyFont="0" applyAlignment="0" applyProtection="0"/>
    <xf numFmtId="0" fontId="94" fillId="17" borderId="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2" fillId="0" borderId="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2" fillId="0" borderId="0"/>
    <xf numFmtId="0" fontId="2" fillId="0" borderId="0"/>
    <xf numFmtId="0" fontId="94" fillId="17" borderId="4" applyNumberFormat="0" applyFont="0" applyAlignment="0" applyProtection="0"/>
    <xf numFmtId="0" fontId="94" fillId="17" borderId="4" applyNumberFormat="0" applyFont="0" applyAlignment="0" applyProtection="0"/>
    <xf numFmtId="0" fontId="2" fillId="0" borderId="0"/>
    <xf numFmtId="0" fontId="2" fillId="0" borderId="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2" fillId="0" borderId="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2" fillId="0" borderId="0"/>
    <xf numFmtId="0" fontId="121" fillId="1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1" fillId="16" borderId="0" applyNumberFormat="0" applyBorder="0" applyAlignment="0" applyProtection="0"/>
    <xf numFmtId="0" fontId="112" fillId="97" borderId="0" applyNumberFormat="0" applyBorder="0" applyAlignment="0" applyProtection="0"/>
    <xf numFmtId="0" fontId="116" fillId="0" borderId="74" applyNumberFormat="0" applyFill="0" applyAlignment="0" applyProtection="0"/>
    <xf numFmtId="0" fontId="2" fillId="0" borderId="0"/>
    <xf numFmtId="0" fontId="2" fillId="0" borderId="0"/>
    <xf numFmtId="0" fontId="2" fillId="0" borderId="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2" fillId="0" borderId="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6" fillId="0" borderId="74" applyNumberFormat="0" applyFill="0" applyAlignment="0" applyProtection="0"/>
    <xf numFmtId="0" fontId="111" fillId="0" borderId="3" applyNumberFormat="0" applyFill="0" applyAlignment="0" applyProtection="0"/>
    <xf numFmtId="0" fontId="110" fillId="16" borderId="2" applyNumberFormat="0" applyAlignment="0" applyProtection="0"/>
    <xf numFmtId="0" fontId="2" fillId="0" borderId="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2" fillId="0" borderId="0"/>
    <xf numFmtId="0" fontId="2" fillId="0" borderId="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2" fillId="0" borderId="0"/>
    <xf numFmtId="0" fontId="110" fillId="16" borderId="2" applyNumberFormat="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 fillId="0" borderId="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09" fillId="0" borderId="0" applyNumberFormat="0" applyFill="0" applyBorder="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04" fillId="96" borderId="9" applyNumberFormat="0" applyAlignment="0" applyProtection="0"/>
    <xf numFmtId="0" fontId="2" fillId="0" borderId="0"/>
    <xf numFmtId="0" fontId="104" fillId="20" borderId="9" applyNumberFormat="0" applyAlignment="0" applyProtection="0"/>
    <xf numFmtId="0" fontId="106" fillId="6" borderId="0" applyNumberFormat="0" applyBorder="0" applyAlignment="0" applyProtection="0"/>
    <xf numFmtId="0" fontId="118" fillId="0" borderId="71"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0" applyNumberFormat="0" applyFill="0" applyBorder="0" applyAlignment="0" applyProtection="0"/>
    <xf numFmtId="0" fontId="110" fillId="16" borderId="2" applyNumberFormat="0" applyAlignment="0" applyProtection="0"/>
    <xf numFmtId="0" fontId="116" fillId="0" borderId="74" applyNumberFormat="0" applyFill="0" applyAlignment="0" applyProtection="0"/>
    <xf numFmtId="0" fontId="116" fillId="0" borderId="0" applyNumberFormat="0" applyFill="0" applyBorder="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2" fillId="0" borderId="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2" fillId="0" borderId="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2" fillId="0" borderId="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2" fillId="0" borderId="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2" fillId="0" borderId="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1" applyNumberFormat="0" applyFill="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 fillId="0"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 fillId="0"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14" fillId="0" borderId="0" applyNumberFormat="0" applyFill="0" applyBorder="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2" fillId="0" borderId="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2" fillId="0" borderId="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2" fillId="0" borderId="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2" fillId="0" borderId="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2" fillId="0" borderId="0"/>
    <xf numFmtId="0" fontId="113" fillId="95" borderId="8" applyNumberFormat="0" applyAlignment="0" applyProtection="0"/>
    <xf numFmtId="0" fontId="113" fillId="94" borderId="8" applyNumberForma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2" fillId="0" borderId="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2" fillId="0" borderId="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2" fillId="0" borderId="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2" fillId="0" borderId="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2" fillId="0" borderId="0"/>
    <xf numFmtId="0" fontId="2" fillId="98" borderId="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7" fillId="95" borderId="2" applyNumberFormat="0" applyAlignment="0" applyProtection="0"/>
    <xf numFmtId="0" fontId="2" fillId="0" borderId="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2" fillId="0" borderId="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2" fillId="0" borderId="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2" fillId="0" borderId="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2" fillId="0" borderId="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2" fillId="0" borderId="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2" fillId="0" borderId="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9" fillId="0" borderId="72"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2" fillId="0" borderId="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2" fillId="0" borderId="0"/>
    <xf numFmtId="0" fontId="120" fillId="0" borderId="73" applyNumberFormat="0" applyFill="0" applyAlignment="0" applyProtection="0"/>
    <xf numFmtId="0" fontId="109"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 fillId="0" borderId="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 fillId="0" borderId="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 fillId="0" borderId="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 fillId="0" borderId="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2" fillId="97"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12" fillId="97" borderId="0" applyNumberFormat="0" applyBorder="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09" fillId="0" borderId="0" applyNumberFormat="0" applyFill="0" applyBorder="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09" fillId="0" borderId="7"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08" fillId="0" borderId="6"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07" fillId="0" borderId="5" applyNumberFormat="0" applyFill="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72" borderId="0" applyNumberFormat="0" applyBorder="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96" borderId="9"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5" fillId="0" borderId="75" applyNumberFormat="0" applyFill="0" applyAlignment="0" applyProtection="0"/>
    <xf numFmtId="0" fontId="115" fillId="0" borderId="75" applyNumberFormat="0" applyFill="0" applyAlignment="0" applyProtection="0"/>
    <xf numFmtId="0" fontId="2" fillId="0" borderId="0"/>
    <xf numFmtId="0" fontId="2" fillId="0" borderId="0"/>
    <xf numFmtId="0" fontId="115" fillId="0" borderId="75"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2" fillId="0" borderId="0"/>
    <xf numFmtId="0" fontId="2" fillId="0" borderId="0"/>
    <xf numFmtId="0" fontId="2" fillId="0"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 fillId="0"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 fillId="0"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 fillId="0"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 fillId="0"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 fillId="0" borderId="0"/>
    <xf numFmtId="0" fontId="2" fillId="0"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 fillId="0"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 fillId="0" borderId="0"/>
    <xf numFmtId="0" fontId="114" fillId="0" borderId="0" applyNumberFormat="0" applyFill="0" applyBorder="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2" fillId="0" borderId="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2" fillId="0" borderId="0"/>
    <xf numFmtId="0" fontId="113" fillId="95" borderId="8" applyNumberFormat="0" applyAlignment="0" applyProtection="0"/>
    <xf numFmtId="0" fontId="113" fillId="95" borderId="8" applyNumberFormat="0" applyAlignment="0" applyProtection="0"/>
    <xf numFmtId="0" fontId="2" fillId="0" borderId="0"/>
    <xf numFmtId="0" fontId="2" fillId="0" borderId="0"/>
    <xf numFmtId="0" fontId="2" fillId="0" borderId="0"/>
    <xf numFmtId="0" fontId="2" fillId="0" borderId="0"/>
    <xf numFmtId="0" fontId="2" fillId="0" borderId="0"/>
    <xf numFmtId="0" fontId="94" fillId="17" borderId="4" applyNumberFormat="0" applyFont="0" applyAlignment="0" applyProtection="0"/>
    <xf numFmtId="0" fontId="94" fillId="17" borderId="4" applyNumberFormat="0" applyFont="0" applyAlignment="0" applyProtection="0"/>
    <xf numFmtId="0" fontId="2" fillId="0" borderId="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2" fillId="0" borderId="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2" fillId="0" borderId="0"/>
    <xf numFmtId="0" fontId="94" fillId="17" borderId="4" applyNumberFormat="0" applyFont="0" applyAlignment="0" applyProtection="0"/>
    <xf numFmtId="0" fontId="2" fillId="98" borderId="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2" fillId="0" borderId="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72" borderId="0" applyNumberFormat="0" applyBorder="0" applyAlignment="0" applyProtection="0"/>
    <xf numFmtId="0" fontId="105" fillId="0" borderId="0" applyNumberFormat="0" applyFill="0" applyBorder="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03" fillId="94" borderId="2" applyNumberFormat="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72" borderId="0" applyNumberFormat="0" applyBorder="0" applyAlignment="0" applyProtection="0"/>
    <xf numFmtId="0" fontId="105" fillId="0" borderId="0" applyNumberFormat="0" applyFill="0" applyBorder="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03" fillId="94" borderId="2" applyNumberFormat="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7" fontId="2" fillId="0" borderId="0" applyFont="0" applyFill="0" applyBorder="0" applyAlignment="0" applyProtection="0"/>
    <xf numFmtId="187" fontId="2" fillId="0" borderId="0" applyFont="0" applyFill="0" applyBorder="0" applyAlignment="0" applyProtection="0"/>
    <xf numFmtId="0" fontId="2" fillId="0" borderId="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12" fillId="97" borderId="0" applyNumberFormat="0" applyBorder="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1" fillId="0" borderId="3" applyNumberFormat="0" applyFill="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75" borderId="2" applyNumberFormat="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0" fillId="75"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1" fillId="0" borderId="3"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2" fillId="97"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2" fillId="0" borderId="0"/>
    <xf numFmtId="0" fontId="2" fillId="98" borderId="4" applyNumberForma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113" fillId="94"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15" fillId="0" borderId="1"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6" fillId="0" borderId="0" applyNumberFormat="0" applyFill="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2" fillId="98" borderId="4" applyNumberForma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113" fillId="94"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15" fillId="0" borderId="1"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6"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3" fillId="94"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17" fillId="95" borderId="2" applyNumberFormat="0" applyAlignment="0" applyProtection="0"/>
    <xf numFmtId="0" fontId="104" fillId="96"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4" fillId="20" borderId="9" applyNumberFormat="0" applyAlignment="0" applyProtection="0"/>
    <xf numFmtId="0" fontId="105" fillId="0" borderId="0" applyNumberFormat="0" applyFill="0" applyBorder="0" applyAlignment="0" applyProtection="0"/>
    <xf numFmtId="0" fontId="106" fillId="72"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7" fillId="0" borderId="5"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18" fillId="0" borderId="71" applyNumberFormat="0" applyFill="0" applyAlignment="0" applyProtection="0"/>
    <xf numFmtId="0" fontId="108" fillId="0" borderId="6"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09" fillId="0" borderId="7"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20" fillId="0" borderId="73" applyNumberFormat="0" applyFill="0" applyAlignment="0" applyProtection="0"/>
    <xf numFmtId="0" fontId="109"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0" fillId="75"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0" fillId="16" borderId="2" applyNumberFormat="0" applyAlignment="0" applyProtection="0"/>
    <xf numFmtId="0" fontId="111" fillId="0" borderId="3"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6" fillId="0" borderId="74" applyNumberFormat="0" applyFill="0" applyAlignment="0" applyProtection="0"/>
    <xf numFmtId="0" fontId="112" fillId="97"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121" fillId="16" borderId="0" applyNumberFormat="0" applyBorder="0" applyAlignment="0" applyProtection="0"/>
    <xf numFmtId="0" fontId="2" fillId="98" borderId="4" applyNumberForma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94" fillId="17" borderId="4" applyNumberFormat="0" applyFont="0" applyAlignment="0" applyProtection="0"/>
    <xf numFmtId="0" fontId="113" fillId="94"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3" fillId="95" borderId="8" applyNumberFormat="0" applyAlignment="0" applyProtection="0"/>
    <xf numFmtId="0" fontId="11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15" fillId="0" borderId="1"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6"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0">
      <alignment vertical="center"/>
    </xf>
    <xf numFmtId="43" fontId="59" fillId="0" borderId="0" applyFont="0" applyFill="0" applyBorder="0" applyAlignment="0" applyProtection="0">
      <alignment vertical="center"/>
    </xf>
    <xf numFmtId="0" fontId="123" fillId="0" borderId="0" applyNumberFormat="0" applyFill="0" applyBorder="0" applyAlignment="0" applyProtection="0">
      <alignment vertical="center"/>
    </xf>
    <xf numFmtId="0" fontId="124" fillId="0" borderId="60" applyNumberFormat="0" applyFill="0" applyAlignment="0" applyProtection="0">
      <alignment vertical="center"/>
    </xf>
    <xf numFmtId="0" fontId="125" fillId="0" borderId="61" applyNumberFormat="0" applyFill="0" applyAlignment="0" applyProtection="0">
      <alignment vertical="center"/>
    </xf>
    <xf numFmtId="0" fontId="126" fillId="0" borderId="62" applyNumberFormat="0" applyFill="0" applyAlignment="0" applyProtection="0">
      <alignment vertical="center"/>
    </xf>
    <xf numFmtId="0" fontId="126" fillId="0" borderId="0" applyNumberFormat="0" applyFill="0" applyBorder="0" applyAlignment="0" applyProtection="0">
      <alignment vertical="center"/>
    </xf>
    <xf numFmtId="0" fontId="127" fillId="51" borderId="0" applyNumberFormat="0" applyBorder="0" applyAlignment="0" applyProtection="0">
      <alignment vertical="center"/>
    </xf>
    <xf numFmtId="0" fontId="128" fillId="62" borderId="0" applyNumberFormat="0" applyBorder="0" applyAlignment="0" applyProtection="0">
      <alignment vertical="center"/>
    </xf>
    <xf numFmtId="0" fontId="129" fillId="50" borderId="0" applyNumberFormat="0" applyBorder="0" applyAlignment="0" applyProtection="0">
      <alignment vertical="center"/>
    </xf>
    <xf numFmtId="0" fontId="130" fillId="60" borderId="57" applyNumberFormat="0" applyAlignment="0" applyProtection="0">
      <alignment vertical="center"/>
    </xf>
    <xf numFmtId="0" fontId="131" fillId="52" borderId="63" applyNumberFormat="0" applyAlignment="0" applyProtection="0">
      <alignment vertical="center"/>
    </xf>
    <xf numFmtId="0" fontId="132" fillId="52" borderId="57" applyNumberFormat="0" applyAlignment="0" applyProtection="0">
      <alignment vertical="center"/>
    </xf>
    <xf numFmtId="0" fontId="133" fillId="0" borderId="58" applyNumberFormat="0" applyFill="0" applyAlignment="0" applyProtection="0">
      <alignment vertical="center"/>
    </xf>
    <xf numFmtId="0" fontId="134" fillId="61" borderId="64" applyNumberFormat="0" applyAlignment="0" applyProtection="0">
      <alignment vertical="center"/>
    </xf>
    <xf numFmtId="0" fontId="135"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7" fillId="0" borderId="56" applyNumberFormat="0" applyFill="0" applyAlignment="0" applyProtection="0">
      <alignment vertical="center"/>
    </xf>
    <xf numFmtId="0" fontId="138" fillId="54" borderId="0" applyNumberFormat="0" applyBorder="0" applyAlignment="0" applyProtection="0">
      <alignment vertical="center"/>
    </xf>
    <xf numFmtId="0" fontId="83" fillId="32" borderId="0" applyNumberFormat="0" applyBorder="0" applyAlignment="0" applyProtection="0">
      <alignment vertical="center"/>
    </xf>
    <xf numFmtId="0" fontId="83" fillId="38" borderId="0" applyNumberFormat="0" applyBorder="0" applyAlignment="0" applyProtection="0">
      <alignment vertical="center"/>
    </xf>
    <xf numFmtId="0" fontId="138" fillId="44" borderId="0" applyNumberFormat="0" applyBorder="0" applyAlignment="0" applyProtection="0">
      <alignment vertical="center"/>
    </xf>
    <xf numFmtId="0" fontId="138" fillId="55" borderId="0" applyNumberFormat="0" applyBorder="0" applyAlignment="0" applyProtection="0">
      <alignment vertical="center"/>
    </xf>
    <xf numFmtId="0" fontId="83" fillId="33" borderId="0" applyNumberFormat="0" applyBorder="0" applyAlignment="0" applyProtection="0">
      <alignment vertical="center"/>
    </xf>
    <xf numFmtId="0" fontId="83" fillId="39" borderId="0" applyNumberFormat="0" applyBorder="0" applyAlignment="0" applyProtection="0">
      <alignment vertical="center"/>
    </xf>
    <xf numFmtId="0" fontId="138" fillId="45" borderId="0" applyNumberFormat="0" applyBorder="0" applyAlignment="0" applyProtection="0">
      <alignment vertical="center"/>
    </xf>
    <xf numFmtId="0" fontId="138" fillId="56" borderId="0" applyNumberFormat="0" applyBorder="0" applyAlignment="0" applyProtection="0">
      <alignment vertical="center"/>
    </xf>
    <xf numFmtId="0" fontId="83" fillId="34" borderId="0" applyNumberFormat="0" applyBorder="0" applyAlignment="0" applyProtection="0">
      <alignment vertical="center"/>
    </xf>
    <xf numFmtId="0" fontId="83" fillId="40" borderId="0" applyNumberFormat="0" applyBorder="0" applyAlignment="0" applyProtection="0">
      <alignment vertical="center"/>
    </xf>
    <xf numFmtId="0" fontId="138" fillId="46" borderId="0" applyNumberFormat="0" applyBorder="0" applyAlignment="0" applyProtection="0">
      <alignment vertical="center"/>
    </xf>
    <xf numFmtId="0" fontId="138" fillId="57" borderId="0" applyNumberFormat="0" applyBorder="0" applyAlignment="0" applyProtection="0">
      <alignment vertical="center"/>
    </xf>
    <xf numFmtId="0" fontId="83" fillId="35" borderId="0" applyNumberFormat="0" applyBorder="0" applyAlignment="0" applyProtection="0">
      <alignment vertical="center"/>
    </xf>
    <xf numFmtId="0" fontId="83" fillId="41" borderId="0" applyNumberFormat="0" applyBorder="0" applyAlignment="0" applyProtection="0">
      <alignment vertical="center"/>
    </xf>
    <xf numFmtId="0" fontId="138" fillId="47" borderId="0" applyNumberFormat="0" applyBorder="0" applyAlignment="0" applyProtection="0">
      <alignment vertical="center"/>
    </xf>
    <xf numFmtId="0" fontId="138" fillId="58" borderId="0" applyNumberFormat="0" applyBorder="0" applyAlignment="0" applyProtection="0">
      <alignment vertical="center"/>
    </xf>
    <xf numFmtId="0" fontId="83" fillId="36" borderId="0" applyNumberFormat="0" applyBorder="0" applyAlignment="0" applyProtection="0">
      <alignment vertical="center"/>
    </xf>
    <xf numFmtId="0" fontId="83" fillId="42" borderId="0" applyNumberFormat="0" applyBorder="0" applyAlignment="0" applyProtection="0">
      <alignment vertical="center"/>
    </xf>
    <xf numFmtId="0" fontId="138" fillId="48" borderId="0" applyNumberFormat="0" applyBorder="0" applyAlignment="0" applyProtection="0">
      <alignment vertical="center"/>
    </xf>
    <xf numFmtId="0" fontId="138" fillId="59" borderId="0" applyNumberFormat="0" applyBorder="0" applyAlignment="0" applyProtection="0">
      <alignment vertical="center"/>
    </xf>
    <xf numFmtId="0" fontId="83" fillId="37" borderId="0" applyNumberFormat="0" applyBorder="0" applyAlignment="0" applyProtection="0">
      <alignment vertical="center"/>
    </xf>
    <xf numFmtId="0" fontId="83" fillId="43" borderId="0" applyNumberFormat="0" applyBorder="0" applyAlignment="0" applyProtection="0">
      <alignment vertical="center"/>
    </xf>
    <xf numFmtId="0" fontId="138" fillId="49" borderId="0" applyNumberFormat="0" applyBorder="0" applyAlignment="0" applyProtection="0">
      <alignment vertical="center"/>
    </xf>
    <xf numFmtId="0" fontId="83" fillId="0" borderId="0">
      <alignment vertical="center"/>
    </xf>
    <xf numFmtId="0" fontId="83" fillId="53" borderId="59" applyNumberFormat="0" applyFont="0" applyAlignment="0" applyProtection="0">
      <alignment vertical="center"/>
    </xf>
    <xf numFmtId="0" fontId="141" fillId="0" borderId="0"/>
    <xf numFmtId="0" fontId="1" fillId="0" borderId="0"/>
    <xf numFmtId="0" fontId="149" fillId="101" borderId="0">
      <alignment horizontal="left" vertical="center" wrapText="1"/>
    </xf>
    <xf numFmtId="0" fontId="150" fillId="102" borderId="0">
      <alignment horizontal="left" vertical="center" wrapText="1"/>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cellStyleXfs>
  <cellXfs count="835">
    <xf numFmtId="0" fontId="0" fillId="0" borderId="0" xfId="0" applyAlignment="1">
      <alignment vertical="center"/>
    </xf>
    <xf numFmtId="0" fontId="4" fillId="0" borderId="0" xfId="7" applyFont="1" applyAlignment="1">
      <alignment vertical="center"/>
    </xf>
    <xf numFmtId="0" fontId="6" fillId="0" borderId="0" xfId="7" applyFont="1" applyAlignment="1">
      <alignment vertical="center"/>
    </xf>
    <xf numFmtId="0" fontId="6" fillId="0" borderId="0" xfId="7" applyFont="1" applyAlignment="1">
      <alignment vertical="center" wrapText="1"/>
    </xf>
    <xf numFmtId="0" fontId="2" fillId="0" borderId="0" xfId="7" applyFont="1" applyAlignment="1">
      <alignment vertical="center" wrapText="1"/>
    </xf>
    <xf numFmtId="0" fontId="2" fillId="0" borderId="0" xfId="7" applyFont="1" applyAlignment="1">
      <alignment vertical="center"/>
    </xf>
    <xf numFmtId="0" fontId="4" fillId="0" borderId="0" xfId="7" applyFont="1" applyAlignment="1">
      <alignment vertical="center" wrapText="1"/>
    </xf>
    <xf numFmtId="0" fontId="12" fillId="0" borderId="0" xfId="7" applyFont="1" applyAlignment="1">
      <alignment vertical="center"/>
    </xf>
    <xf numFmtId="0" fontId="12" fillId="0" borderId="0" xfId="7" applyFont="1" applyAlignment="1">
      <alignment vertical="center" wrapText="1"/>
    </xf>
    <xf numFmtId="0" fontId="12" fillId="0" borderId="10" xfId="7" applyFont="1" applyBorder="1" applyAlignment="1">
      <alignment vertical="center"/>
    </xf>
    <xf numFmtId="0" fontId="2" fillId="0" borderId="10" xfId="7" applyFont="1" applyBorder="1" applyAlignment="1">
      <alignment horizontal="center" vertical="center"/>
    </xf>
    <xf numFmtId="0" fontId="0" fillId="0" borderId="0" xfId="7" applyFont="1" applyAlignment="1">
      <alignment vertical="center" wrapText="1"/>
    </xf>
    <xf numFmtId="0" fontId="2" fillId="0" borderId="10" xfId="7" applyFont="1" applyBorder="1" applyAlignment="1">
      <alignment vertical="center" wrapText="1"/>
    </xf>
    <xf numFmtId="0" fontId="0" fillId="0" borderId="10" xfId="7" applyFont="1" applyBorder="1" applyAlignment="1">
      <alignment horizontal="center" vertical="center" wrapText="1"/>
    </xf>
    <xf numFmtId="0" fontId="12" fillId="0" borderId="10" xfId="7" applyFont="1" applyBorder="1" applyAlignment="1">
      <alignment vertical="center" wrapText="1"/>
    </xf>
    <xf numFmtId="0" fontId="10" fillId="0" borderId="10" xfId="7" applyFont="1" applyBorder="1" applyAlignment="1">
      <alignment vertical="center" wrapText="1"/>
    </xf>
    <xf numFmtId="0" fontId="6" fillId="0" borderId="10" xfId="7" applyFont="1" applyBorder="1" applyAlignment="1">
      <alignment vertical="center" wrapText="1"/>
    </xf>
    <xf numFmtId="0" fontId="0" fillId="0" borderId="10" xfId="7" applyFont="1" applyBorder="1" applyAlignment="1">
      <alignment vertical="center"/>
    </xf>
    <xf numFmtId="0" fontId="2" fillId="0" borderId="10" xfId="7" applyFont="1" applyBorder="1" applyAlignment="1">
      <alignment horizontal="center" vertical="center" wrapText="1"/>
    </xf>
    <xf numFmtId="0" fontId="4" fillId="0" borderId="10" xfId="7" applyFont="1" applyBorder="1" applyAlignment="1">
      <alignment horizontal="center" vertical="center" wrapText="1"/>
    </xf>
    <xf numFmtId="0" fontId="2" fillId="0" borderId="0" xfId="7" applyFont="1" applyAlignment="1">
      <alignment horizontal="center" vertical="center" wrapText="1"/>
    </xf>
    <xf numFmtId="0" fontId="2" fillId="0" borderId="0" xfId="7" applyFont="1" applyAlignment="1">
      <alignment horizontal="center" vertical="center"/>
    </xf>
    <xf numFmtId="0" fontId="2" fillId="21" borderId="10" xfId="7" applyFont="1" applyFill="1" applyBorder="1" applyAlignment="1">
      <alignment vertical="center" wrapText="1"/>
    </xf>
    <xf numFmtId="0" fontId="6" fillId="0" borderId="0" xfId="7" applyFont="1" applyAlignment="1">
      <alignment horizontal="center" vertical="center" wrapText="1"/>
    </xf>
    <xf numFmtId="0" fontId="20" fillId="22" borderId="10" xfId="7" applyFont="1" applyFill="1" applyBorder="1" applyAlignment="1">
      <alignment horizontal="center" vertical="center" wrapText="1"/>
    </xf>
    <xf numFmtId="0" fontId="20" fillId="22" borderId="10" xfId="7" applyFont="1" applyFill="1" applyBorder="1" applyAlignment="1">
      <alignment horizontal="center" vertical="center"/>
    </xf>
    <xf numFmtId="0" fontId="4" fillId="0" borderId="0" xfId="7" applyFont="1" applyAlignment="1">
      <alignment horizontal="center" vertical="center" wrapText="1"/>
    </xf>
    <xf numFmtId="0" fontId="2" fillId="0" borderId="0" xfId="7" applyFont="1" applyBorder="1" applyAlignment="1">
      <alignment horizontal="center" vertical="center" wrapText="1"/>
    </xf>
    <xf numFmtId="0" fontId="4" fillId="0" borderId="0" xfId="7" applyFont="1" applyBorder="1" applyAlignment="1">
      <alignment vertical="center" wrapText="1"/>
    </xf>
    <xf numFmtId="0" fontId="4" fillId="21" borderId="10" xfId="7" applyFont="1" applyFill="1" applyBorder="1" applyAlignment="1">
      <alignment horizontal="center" vertical="center" wrapText="1"/>
    </xf>
    <xf numFmtId="0" fontId="2" fillId="21" borderId="10" xfId="7" applyFont="1" applyFill="1" applyBorder="1" applyAlignment="1">
      <alignment horizontal="center" vertical="center" wrapText="1"/>
    </xf>
    <xf numFmtId="0" fontId="21" fillId="0" borderId="10" xfId="33" applyBorder="1" applyAlignment="1" applyProtection="1">
      <alignment vertical="center" wrapText="1"/>
    </xf>
    <xf numFmtId="0" fontId="21" fillId="0" borderId="10" xfId="33" applyBorder="1" applyAlignment="1" applyProtection="1">
      <alignment horizontal="left" vertical="center" wrapText="1"/>
    </xf>
    <xf numFmtId="0" fontId="2" fillId="0" borderId="0" xfId="7" applyFont="1" applyBorder="1" applyAlignment="1">
      <alignment horizontal="center" vertical="center"/>
    </xf>
    <xf numFmtId="0" fontId="4" fillId="23" borderId="10" xfId="7" applyFont="1" applyFill="1" applyBorder="1" applyAlignment="1">
      <alignment horizontal="center" vertical="center" wrapText="1"/>
    </xf>
    <xf numFmtId="0" fontId="4" fillId="21" borderId="10" xfId="7" applyFont="1" applyFill="1" applyBorder="1" applyAlignment="1">
      <alignment horizontal="center" vertical="center"/>
    </xf>
    <xf numFmtId="0" fontId="0" fillId="21" borderId="10" xfId="7" applyFont="1" applyFill="1" applyBorder="1" applyAlignment="1">
      <alignment horizontal="center" vertical="center" wrapText="1"/>
    </xf>
    <xf numFmtId="0" fontId="2" fillId="24" borderId="10" xfId="7" applyFont="1" applyFill="1" applyBorder="1" applyAlignment="1">
      <alignment horizontal="center" vertical="center"/>
    </xf>
    <xf numFmtId="0" fontId="4" fillId="25" borderId="10" xfId="7" applyFont="1" applyFill="1" applyBorder="1" applyAlignment="1">
      <alignment horizontal="center" vertical="center" wrapText="1"/>
    </xf>
    <xf numFmtId="0" fontId="20" fillId="25" borderId="10" xfId="7" applyFont="1" applyFill="1" applyBorder="1" applyAlignment="1">
      <alignment horizontal="center" vertical="center" wrapText="1"/>
    </xf>
    <xf numFmtId="0" fontId="19" fillId="25" borderId="10" xfId="7" applyFont="1" applyFill="1" applyBorder="1" applyAlignment="1">
      <alignment horizontal="center" vertical="center" wrapText="1"/>
    </xf>
    <xf numFmtId="0" fontId="4" fillId="21" borderId="11" xfId="7" applyFont="1" applyFill="1" applyBorder="1" applyAlignment="1">
      <alignment horizontal="center" vertical="center" wrapText="1"/>
    </xf>
    <xf numFmtId="0" fontId="2" fillId="21" borderId="12" xfId="7" applyFont="1" applyFill="1" applyBorder="1" applyAlignment="1">
      <alignment horizontal="center" vertical="center" wrapText="1"/>
    </xf>
    <xf numFmtId="0" fontId="20" fillId="25" borderId="12" xfId="7" applyFont="1" applyFill="1" applyBorder="1" applyAlignment="1">
      <alignment vertical="center" wrapText="1"/>
    </xf>
    <xf numFmtId="0" fontId="20" fillId="25" borderId="12" xfId="7" applyFont="1" applyFill="1" applyBorder="1" applyAlignment="1">
      <alignment horizontal="center" vertical="center" wrapText="1"/>
    </xf>
    <xf numFmtId="0" fontId="20" fillId="25" borderId="10" xfId="7" applyFont="1" applyFill="1" applyBorder="1" applyAlignment="1">
      <alignment vertical="center" wrapText="1"/>
    </xf>
    <xf numFmtId="0" fontId="20" fillId="0" borderId="0" xfId="7" applyFont="1" applyAlignment="1">
      <alignment vertical="center" wrapText="1"/>
    </xf>
    <xf numFmtId="0" fontId="20" fillId="25" borderId="11" xfId="7" applyFont="1" applyFill="1" applyBorder="1" applyAlignment="1">
      <alignment horizontal="center" vertical="center" wrapText="1"/>
    </xf>
    <xf numFmtId="0" fontId="20" fillId="25" borderId="13" xfId="7" applyFont="1" applyFill="1" applyBorder="1" applyAlignment="1">
      <alignment horizontal="center" vertical="center" wrapText="1"/>
    </xf>
    <xf numFmtId="0" fontId="20" fillId="0" borderId="0" xfId="7" applyFont="1" applyAlignment="1">
      <alignment vertical="center"/>
    </xf>
    <xf numFmtId="0" fontId="20" fillId="25" borderId="14" xfId="7" applyFont="1" applyFill="1" applyBorder="1" applyAlignment="1">
      <alignment horizontal="center" vertical="center" wrapText="1"/>
    </xf>
    <xf numFmtId="0" fontId="19" fillId="0" borderId="0" xfId="7" applyFont="1" applyAlignment="1">
      <alignment vertical="center" wrapText="1"/>
    </xf>
    <xf numFmtId="0" fontId="20" fillId="0" borderId="0" xfId="7" applyFont="1" applyAlignment="1">
      <alignment horizontal="center" vertical="center" wrapText="1"/>
    </xf>
    <xf numFmtId="0" fontId="24" fillId="25" borderId="10" xfId="33" applyFont="1" applyFill="1" applyBorder="1" applyAlignment="1" applyProtection="1">
      <alignment vertical="center" wrapText="1"/>
    </xf>
    <xf numFmtId="0" fontId="4" fillId="21" borderId="13" xfId="7" applyFont="1" applyFill="1" applyBorder="1" applyAlignment="1">
      <alignment horizontal="center" vertical="center" wrapText="1"/>
    </xf>
    <xf numFmtId="0" fontId="27" fillId="0" borderId="10" xfId="33" applyFont="1" applyBorder="1" applyAlignment="1" applyProtection="1">
      <alignment vertical="center"/>
    </xf>
    <xf numFmtId="0" fontId="20" fillId="22" borderId="10" xfId="7" applyFont="1" applyFill="1" applyBorder="1" applyAlignment="1">
      <alignment vertical="center"/>
    </xf>
    <xf numFmtId="0" fontId="1" fillId="0" borderId="0" xfId="7" applyFont="1" applyAlignment="1">
      <alignment vertical="center"/>
    </xf>
    <xf numFmtId="0" fontId="1" fillId="0" borderId="0" xfId="7" applyFont="1" applyAlignment="1">
      <alignment vertical="center" wrapText="1"/>
    </xf>
    <xf numFmtId="0" fontId="30" fillId="0" borderId="0" xfId="7" applyFont="1" applyAlignment="1">
      <alignment vertical="center" wrapText="1"/>
    </xf>
    <xf numFmtId="0" fontId="1" fillId="0" borderId="10" xfId="7" applyFont="1" applyBorder="1" applyAlignment="1">
      <alignment horizontal="center" vertical="center"/>
    </xf>
    <xf numFmtId="0" fontId="1" fillId="0" borderId="10" xfId="7" applyFont="1" applyBorder="1" applyAlignment="1">
      <alignment vertical="center"/>
    </xf>
    <xf numFmtId="0" fontId="1" fillId="0" borderId="10" xfId="7" applyFont="1" applyBorder="1" applyAlignment="1">
      <alignment horizontal="center" vertical="center" wrapText="1"/>
    </xf>
    <xf numFmtId="0" fontId="30" fillId="0" borderId="10" xfId="7" applyFont="1" applyBorder="1" applyAlignment="1">
      <alignment vertical="center"/>
    </xf>
    <xf numFmtId="0" fontId="33" fillId="0" borderId="10" xfId="33" applyFont="1" applyBorder="1" applyAlignment="1" applyProtection="1">
      <alignment vertical="center"/>
    </xf>
    <xf numFmtId="0" fontId="1" fillId="0" borderId="0" xfId="7" applyFont="1" applyAlignment="1">
      <alignment horizontal="center" vertical="center"/>
    </xf>
    <xf numFmtId="0" fontId="20" fillId="26" borderId="10" xfId="7" applyFont="1" applyFill="1" applyBorder="1" applyAlignment="1">
      <alignment horizontal="center" vertical="center"/>
    </xf>
    <xf numFmtId="0" fontId="27" fillId="0" borderId="10" xfId="33" applyFont="1" applyBorder="1" applyAlignment="1" applyProtection="1">
      <alignment vertical="center" wrapText="1"/>
    </xf>
    <xf numFmtId="0" fontId="30" fillId="0" borderId="10" xfId="33" applyFont="1" applyBorder="1" applyAlignment="1" applyProtection="1">
      <alignment vertical="center"/>
    </xf>
    <xf numFmtId="0" fontId="2" fillId="25" borderId="10" xfId="7" applyFont="1" applyFill="1" applyBorder="1" applyAlignment="1">
      <alignment vertical="center" wrapText="1"/>
    </xf>
    <xf numFmtId="0" fontId="0" fillId="25" borderId="10" xfId="7" applyFont="1" applyFill="1" applyBorder="1" applyAlignment="1">
      <alignment vertical="center" wrapText="1"/>
    </xf>
    <xf numFmtId="0" fontId="0" fillId="25" borderId="10" xfId="7" applyFont="1" applyFill="1" applyBorder="1" applyAlignment="1">
      <alignment horizontal="center" vertical="center" wrapText="1"/>
    </xf>
    <xf numFmtId="0" fontId="2" fillId="25" borderId="10" xfId="7" applyFont="1" applyFill="1" applyBorder="1" applyAlignment="1">
      <alignment horizontal="center" vertical="center" wrapText="1"/>
    </xf>
    <xf numFmtId="0" fontId="21" fillId="25" borderId="10" xfId="33" applyFill="1" applyBorder="1" applyAlignment="1" applyProtection="1">
      <alignment vertical="center" wrapText="1"/>
    </xf>
    <xf numFmtId="0" fontId="2" fillId="27" borderId="10" xfId="7" applyFont="1" applyFill="1" applyBorder="1" applyAlignment="1">
      <alignment horizontal="center" vertical="center" wrapText="1"/>
    </xf>
    <xf numFmtId="0" fontId="0" fillId="24" borderId="10" xfId="7" applyFont="1" applyFill="1" applyBorder="1" applyAlignment="1">
      <alignment horizontal="center" vertical="center" wrapText="1"/>
    </xf>
    <xf numFmtId="0" fontId="2" fillId="0" borderId="10" xfId="7" applyFont="1" applyFill="1" applyBorder="1" applyAlignment="1">
      <alignment horizontal="center" vertical="center" wrapText="1"/>
    </xf>
    <xf numFmtId="0" fontId="2" fillId="24" borderId="10" xfId="7" applyFont="1" applyFill="1" applyBorder="1" applyAlignment="1">
      <alignment horizontal="center" vertical="center" wrapText="1"/>
    </xf>
    <xf numFmtId="0" fontId="2" fillId="21" borderId="13" xfId="7" applyFont="1" applyFill="1" applyBorder="1" applyAlignment="1">
      <alignment horizontal="center" vertical="center" wrapText="1"/>
    </xf>
    <xf numFmtId="0" fontId="0" fillId="27" borderId="10" xfId="7" applyFont="1" applyFill="1" applyBorder="1" applyAlignment="1">
      <alignment horizontal="center" vertical="center" wrapText="1"/>
    </xf>
    <xf numFmtId="0" fontId="0" fillId="21" borderId="13" xfId="7" applyFont="1" applyFill="1" applyBorder="1" applyAlignment="1">
      <alignment horizontal="center" vertical="center" wrapText="1"/>
    </xf>
    <xf numFmtId="0" fontId="25" fillId="21" borderId="10" xfId="7" applyFont="1" applyFill="1" applyBorder="1" applyAlignment="1">
      <alignment horizontal="center" vertical="center" wrapText="1"/>
    </xf>
    <xf numFmtId="0" fontId="4" fillId="0" borderId="13" xfId="7" applyFont="1" applyFill="1" applyBorder="1" applyAlignment="1">
      <alignment horizontal="center" vertical="center" wrapText="1"/>
    </xf>
    <xf numFmtId="0" fontId="4" fillId="25" borderId="13" xfId="7" applyFont="1" applyFill="1" applyBorder="1" applyAlignment="1">
      <alignment horizontal="center" vertical="center" wrapText="1"/>
    </xf>
    <xf numFmtId="0" fontId="16" fillId="0" borderId="0" xfId="7" applyFont="1" applyAlignment="1">
      <alignment vertical="center"/>
    </xf>
    <xf numFmtId="0" fontId="8" fillId="0" borderId="0" xfId="7" applyFont="1" applyAlignment="1">
      <alignment vertical="center"/>
    </xf>
    <xf numFmtId="0" fontId="31" fillId="0" borderId="0" xfId="7" applyFont="1" applyAlignment="1">
      <alignment vertical="center" wrapText="1"/>
    </xf>
    <xf numFmtId="0" fontId="36" fillId="0" borderId="0" xfId="7" applyFont="1" applyAlignment="1">
      <alignment vertical="center"/>
    </xf>
    <xf numFmtId="0" fontId="37" fillId="0" borderId="0" xfId="7" applyFont="1" applyAlignment="1">
      <alignment vertical="center" wrapText="1"/>
    </xf>
    <xf numFmtId="0" fontId="37" fillId="0" borderId="0" xfId="7" applyFont="1" applyAlignment="1">
      <alignment vertical="center"/>
    </xf>
    <xf numFmtId="0" fontId="38" fillId="0" borderId="0" xfId="7" applyFont="1" applyAlignment="1">
      <alignment vertical="center"/>
    </xf>
    <xf numFmtId="0" fontId="36" fillId="0" borderId="0" xfId="7" applyFont="1" applyAlignment="1">
      <alignment vertical="center" wrapText="1"/>
    </xf>
    <xf numFmtId="0" fontId="1" fillId="0" borderId="10" xfId="7" applyFont="1" applyBorder="1" applyAlignment="1">
      <alignment vertical="center" wrapText="1"/>
    </xf>
    <xf numFmtId="0" fontId="1" fillId="0" borderId="10" xfId="7" applyNumberFormat="1" applyFont="1" applyBorder="1" applyAlignment="1">
      <alignment vertical="center"/>
    </xf>
    <xf numFmtId="0" fontId="1" fillId="0" borderId="10" xfId="7" applyNumberFormat="1" applyFont="1" applyBorder="1" applyAlignment="1">
      <alignment vertical="center" wrapText="1"/>
    </xf>
    <xf numFmtId="0" fontId="30" fillId="0" borderId="10" xfId="7" applyFont="1" applyBorder="1" applyAlignment="1">
      <alignment vertical="center" wrapText="1"/>
    </xf>
    <xf numFmtId="0" fontId="20" fillId="22" borderId="10" xfId="7" applyFont="1" applyFill="1" applyBorder="1" applyAlignment="1">
      <alignment vertical="center" wrapText="1"/>
    </xf>
    <xf numFmtId="0" fontId="30" fillId="0" borderId="10" xfId="33" applyFont="1" applyBorder="1" applyAlignment="1" applyProtection="1">
      <alignment vertical="center" wrapText="1"/>
    </xf>
    <xf numFmtId="0" fontId="29" fillId="0" borderId="10" xfId="7" applyFont="1" applyBorder="1" applyAlignment="1">
      <alignment horizontal="center" vertical="center" wrapText="1"/>
    </xf>
    <xf numFmtId="0" fontId="33" fillId="0" borderId="10" xfId="33" applyFont="1" applyBorder="1" applyAlignment="1" applyProtection="1">
      <alignment vertical="center" wrapText="1"/>
    </xf>
    <xf numFmtId="0" fontId="30" fillId="0" borderId="10" xfId="7" applyFont="1" applyBorder="1" applyAlignment="1">
      <alignment horizontal="center" vertical="center" wrapText="1"/>
    </xf>
    <xf numFmtId="0" fontId="44" fillId="0" borderId="10" xfId="7" applyFont="1" applyBorder="1" applyAlignment="1">
      <alignment horizontal="center" vertical="center" wrapText="1"/>
    </xf>
    <xf numFmtId="176" fontId="34" fillId="0" borderId="10" xfId="7" applyNumberFormat="1" applyFont="1" applyBorder="1" applyAlignment="1">
      <alignment horizontal="center" vertical="center" wrapText="1"/>
    </xf>
    <xf numFmtId="177" fontId="34" fillId="0" borderId="10" xfId="7" applyNumberFormat="1" applyFont="1" applyBorder="1" applyAlignment="1">
      <alignment horizontal="center" vertical="center" wrapText="1"/>
    </xf>
    <xf numFmtId="0" fontId="33" fillId="25" borderId="10" xfId="33" applyFont="1" applyFill="1" applyBorder="1" applyAlignment="1" applyProtection="1">
      <alignment vertical="center" wrapText="1"/>
    </xf>
    <xf numFmtId="0" fontId="30" fillId="25" borderId="10" xfId="7" applyFont="1" applyFill="1" applyBorder="1" applyAlignment="1">
      <alignment vertical="center" wrapText="1"/>
    </xf>
    <xf numFmtId="0" fontId="0" fillId="21" borderId="10" xfId="7" applyFont="1" applyFill="1" applyBorder="1" applyAlignment="1">
      <alignment vertical="center"/>
    </xf>
    <xf numFmtId="0" fontId="8" fillId="0" borderId="0" xfId="7" applyFont="1" applyAlignment="1">
      <alignment vertical="center" wrapText="1"/>
    </xf>
    <xf numFmtId="0" fontId="16" fillId="0" borderId="0" xfId="7" applyFont="1" applyAlignment="1">
      <alignment vertical="top" wrapText="1"/>
    </xf>
    <xf numFmtId="0" fontId="1" fillId="0" borderId="0" xfId="7" applyFont="1" applyAlignment="1">
      <alignment vertical="top" wrapText="1"/>
    </xf>
    <xf numFmtId="0" fontId="29" fillId="0" borderId="0" xfId="7" applyFont="1" applyAlignment="1">
      <alignment vertical="top" wrapText="1"/>
    </xf>
    <xf numFmtId="0" fontId="30" fillId="0" borderId="0" xfId="7" applyFont="1" applyAlignment="1">
      <alignment vertical="top" wrapText="1"/>
    </xf>
    <xf numFmtId="0" fontId="29" fillId="0" borderId="0" xfId="7" applyFont="1" applyAlignment="1">
      <alignment horizontal="left" vertical="top" wrapText="1" indent="15"/>
    </xf>
    <xf numFmtId="0" fontId="8" fillId="0" borderId="0" xfId="7" applyFont="1" applyAlignment="1">
      <alignment vertical="top" wrapText="1"/>
    </xf>
    <xf numFmtId="0" fontId="0" fillId="0" borderId="0" xfId="7" applyFont="1" applyAlignment="1">
      <alignment vertical="top" wrapText="1"/>
    </xf>
    <xf numFmtId="0" fontId="4" fillId="0" borderId="0" xfId="7" applyFont="1" applyAlignment="1">
      <alignment horizontal="left" vertical="top" wrapText="1" indent="15"/>
    </xf>
    <xf numFmtId="0" fontId="1" fillId="0" borderId="0" xfId="7" applyFont="1" applyAlignment="1">
      <alignment horizontal="center" wrapText="1"/>
    </xf>
    <xf numFmtId="0" fontId="0" fillId="0" borderId="0" xfId="7" applyFont="1" applyAlignment="1">
      <alignment wrapText="1"/>
    </xf>
    <xf numFmtId="0" fontId="4" fillId="0" borderId="0" xfId="7" applyFont="1" applyAlignment="1">
      <alignment horizontal="left" vertical="center" wrapText="1" indent="15"/>
    </xf>
    <xf numFmtId="0" fontId="1" fillId="0" borderId="0" xfId="7" applyFont="1" applyAlignment="1">
      <alignment horizontal="left" wrapText="1"/>
    </xf>
    <xf numFmtId="0" fontId="1" fillId="0" borderId="0" xfId="7" applyFont="1" applyAlignment="1">
      <alignment wrapText="1"/>
    </xf>
    <xf numFmtId="0" fontId="31" fillId="0" borderId="10" xfId="7" applyFont="1" applyBorder="1" applyAlignment="1">
      <alignment horizontal="center" vertical="center" wrapText="1"/>
    </xf>
    <xf numFmtId="0" fontId="16" fillId="0" borderId="0" xfId="7" applyFont="1" applyAlignment="1">
      <alignment vertical="center" wrapText="1"/>
    </xf>
    <xf numFmtId="0" fontId="45" fillId="0" borderId="0" xfId="7" applyFont="1" applyAlignment="1">
      <alignment vertical="center"/>
    </xf>
    <xf numFmtId="0" fontId="31" fillId="0" borderId="0" xfId="7" applyFont="1" applyAlignment="1">
      <alignment vertical="center"/>
    </xf>
    <xf numFmtId="0" fontId="2" fillId="28" borderId="10" xfId="7" applyFont="1" applyFill="1" applyBorder="1" applyAlignment="1">
      <alignment horizontal="center" vertical="center" wrapText="1"/>
    </xf>
    <xf numFmtId="0" fontId="2" fillId="21" borderId="15" xfId="7" applyFont="1" applyFill="1" applyBorder="1" applyAlignment="1">
      <alignment horizontal="center" vertical="center" wrapText="1"/>
    </xf>
    <xf numFmtId="0" fontId="4" fillId="23" borderId="15" xfId="7" applyFont="1" applyFill="1" applyBorder="1" applyAlignment="1">
      <alignment horizontal="center" vertical="center" wrapText="1"/>
    </xf>
    <xf numFmtId="0" fontId="4" fillId="21" borderId="15" xfId="7" applyFont="1" applyFill="1" applyBorder="1" applyAlignment="1">
      <alignment horizontal="center" vertical="center" wrapText="1"/>
    </xf>
    <xf numFmtId="0" fontId="2" fillId="0" borderId="15" xfId="7" applyFont="1" applyFill="1" applyBorder="1" applyAlignment="1">
      <alignment horizontal="center" vertical="center" wrapText="1"/>
    </xf>
    <xf numFmtId="0" fontId="2" fillId="27" borderId="15" xfId="7" applyFont="1" applyFill="1" applyBorder="1" applyAlignment="1">
      <alignment horizontal="center" vertical="center" wrapText="1"/>
    </xf>
    <xf numFmtId="0" fontId="2" fillId="21" borderId="16" xfId="7" applyFont="1" applyFill="1" applyBorder="1" applyAlignment="1">
      <alignment horizontal="center" vertical="center" wrapText="1"/>
    </xf>
    <xf numFmtId="0" fontId="4" fillId="21" borderId="15" xfId="7" applyFont="1" applyFill="1" applyBorder="1" applyAlignment="1">
      <alignment horizontal="center" vertical="center"/>
    </xf>
    <xf numFmtId="0" fontId="4" fillId="21" borderId="17" xfId="7" applyFont="1" applyFill="1" applyBorder="1" applyAlignment="1">
      <alignment horizontal="center" vertical="center" wrapText="1"/>
    </xf>
    <xf numFmtId="0" fontId="2" fillId="21" borderId="18" xfId="7" applyFont="1" applyFill="1" applyBorder="1" applyAlignment="1">
      <alignment horizontal="center" vertical="center" wrapText="1"/>
    </xf>
    <xf numFmtId="0" fontId="20" fillId="22" borderId="19" xfId="7" applyFont="1" applyFill="1" applyBorder="1" applyAlignment="1">
      <alignment horizontal="center" vertical="center" wrapText="1"/>
    </xf>
    <xf numFmtId="0" fontId="20" fillId="22" borderId="20" xfId="7" applyFont="1" applyFill="1" applyBorder="1" applyAlignment="1">
      <alignment horizontal="center" vertical="center" wrapText="1"/>
    </xf>
    <xf numFmtId="0" fontId="4" fillId="0" borderId="11" xfId="7" applyFont="1" applyBorder="1" applyAlignment="1">
      <alignment horizontal="center" vertical="center"/>
    </xf>
    <xf numFmtId="0" fontId="28" fillId="0" borderId="11" xfId="7" applyFont="1" applyBorder="1" applyAlignment="1">
      <alignment horizontal="center" vertical="center"/>
    </xf>
    <xf numFmtId="0" fontId="28" fillId="0" borderId="17" xfId="7" applyFont="1" applyBorder="1" applyAlignment="1">
      <alignment horizontal="center" vertical="center"/>
    </xf>
    <xf numFmtId="0" fontId="28" fillId="0" borderId="15" xfId="33" applyFont="1" applyBorder="1" applyAlignment="1" applyProtection="1">
      <alignment vertical="center"/>
    </xf>
    <xf numFmtId="0" fontId="12" fillId="0" borderId="15" xfId="7" applyFont="1" applyBorder="1" applyAlignment="1">
      <alignment vertical="center" wrapText="1"/>
    </xf>
    <xf numFmtId="0" fontId="4" fillId="21" borderId="16" xfId="7" applyFont="1" applyFill="1" applyBorder="1" applyAlignment="1">
      <alignment horizontal="center" vertical="center" wrapText="1"/>
    </xf>
    <xf numFmtId="0" fontId="1" fillId="0" borderId="11" xfId="7" applyFont="1" applyBorder="1" applyAlignment="1">
      <alignment horizontal="center" vertical="center"/>
    </xf>
    <xf numFmtId="0" fontId="2" fillId="0" borderId="15" xfId="7" applyFont="1" applyBorder="1" applyAlignment="1">
      <alignment vertical="center" wrapText="1"/>
    </xf>
    <xf numFmtId="0" fontId="5" fillId="23" borderId="15" xfId="7" applyFont="1" applyFill="1" applyBorder="1" applyAlignment="1">
      <alignment horizontal="center" vertical="center" wrapText="1"/>
    </xf>
    <xf numFmtId="0" fontId="25" fillId="21" borderId="15" xfId="7" applyFont="1" applyFill="1" applyBorder="1" applyAlignment="1">
      <alignment horizontal="center" vertical="center" wrapText="1"/>
    </xf>
    <xf numFmtId="0" fontId="1" fillId="0" borderId="11" xfId="7" applyFont="1" applyBorder="1" applyAlignment="1">
      <alignment horizontal="center" vertical="center" wrapText="1"/>
    </xf>
    <xf numFmtId="0" fontId="1" fillId="0" borderId="17" xfId="7" applyFont="1" applyBorder="1" applyAlignment="1">
      <alignment horizontal="center" vertical="center" wrapText="1"/>
    </xf>
    <xf numFmtId="0" fontId="27" fillId="0" borderId="15" xfId="33" applyFont="1" applyBorder="1" applyAlignment="1" applyProtection="1">
      <alignment vertical="center" wrapText="1"/>
    </xf>
    <xf numFmtId="0" fontId="8" fillId="0" borderId="11" xfId="7" applyFont="1" applyBorder="1" applyAlignment="1">
      <alignment horizontal="center" vertical="center" wrapText="1"/>
    </xf>
    <xf numFmtId="0" fontId="8" fillId="0" borderId="17" xfId="7" applyFont="1" applyBorder="1" applyAlignment="1">
      <alignment horizontal="center" vertical="center" wrapText="1"/>
    </xf>
    <xf numFmtId="0" fontId="21" fillId="0" borderId="15" xfId="33" applyBorder="1" applyAlignment="1" applyProtection="1">
      <alignment vertical="center" wrapText="1"/>
    </xf>
    <xf numFmtId="0" fontId="2" fillId="0" borderId="11" xfId="7" applyFont="1" applyBorder="1" applyAlignment="1">
      <alignment horizontal="center" vertical="center" wrapText="1"/>
    </xf>
    <xf numFmtId="0" fontId="29" fillId="0" borderId="11" xfId="7" applyFont="1" applyBorder="1" applyAlignment="1">
      <alignment horizontal="center" vertical="center" wrapText="1"/>
    </xf>
    <xf numFmtId="0" fontId="2" fillId="0" borderId="17" xfId="7" applyFont="1" applyBorder="1" applyAlignment="1">
      <alignment horizontal="center" vertical="center" wrapText="1"/>
    </xf>
    <xf numFmtId="0" fontId="0" fillId="21" borderId="15" xfId="7" applyFont="1" applyFill="1" applyBorder="1" applyAlignment="1">
      <alignment vertical="center" wrapText="1"/>
    </xf>
    <xf numFmtId="0" fontId="19" fillId="25" borderId="11" xfId="7" applyFont="1" applyFill="1" applyBorder="1" applyAlignment="1">
      <alignment horizontal="center" vertical="center" wrapText="1"/>
    </xf>
    <xf numFmtId="0" fontId="2" fillId="24" borderId="15" xfId="7" applyFont="1" applyFill="1" applyBorder="1" applyAlignment="1">
      <alignment horizontal="center" vertical="center" wrapText="1"/>
    </xf>
    <xf numFmtId="0" fontId="2" fillId="21" borderId="15" xfId="7" applyFont="1" applyFill="1" applyBorder="1" applyAlignment="1">
      <alignment vertical="center" wrapText="1"/>
    </xf>
    <xf numFmtId="0" fontId="19" fillId="22" borderId="19" xfId="7" applyFont="1" applyFill="1" applyBorder="1" applyAlignment="1">
      <alignment horizontal="center" vertical="center" wrapText="1"/>
    </xf>
    <xf numFmtId="0" fontId="19" fillId="22" borderId="20" xfId="7" applyFont="1" applyFill="1" applyBorder="1" applyAlignment="1">
      <alignment horizontal="center" vertical="center" wrapText="1"/>
    </xf>
    <xf numFmtId="0" fontId="29" fillId="0" borderId="11" xfId="7" applyFont="1" applyBorder="1" applyAlignment="1">
      <alignment horizontal="center" vertical="center"/>
    </xf>
    <xf numFmtId="0" fontId="33" fillId="0" borderId="15" xfId="33" applyFont="1" applyBorder="1" applyAlignment="1" applyProtection="1">
      <alignment vertical="center"/>
    </xf>
    <xf numFmtId="0" fontId="30" fillId="0" borderId="15" xfId="7" applyFont="1" applyBorder="1" applyAlignment="1">
      <alignment vertical="center" wrapText="1"/>
    </xf>
    <xf numFmtId="0" fontId="29" fillId="0" borderId="17" xfId="7" applyFont="1" applyBorder="1" applyAlignment="1">
      <alignment horizontal="center" vertical="center" wrapText="1"/>
    </xf>
    <xf numFmtId="0" fontId="33" fillId="0" borderId="15" xfId="33" applyFont="1" applyBorder="1" applyAlignment="1" applyProtection="1">
      <alignment vertical="center" wrapText="1"/>
    </xf>
    <xf numFmtId="0" fontId="0" fillId="21" borderId="16" xfId="7" applyFont="1" applyFill="1" applyBorder="1" applyAlignment="1">
      <alignment horizontal="center" vertical="center" wrapText="1"/>
    </xf>
    <xf numFmtId="0" fontId="29" fillId="25" borderId="11" xfId="7" applyFont="1" applyFill="1" applyBorder="1" applyAlignment="1">
      <alignment horizontal="center" vertical="center" wrapText="1"/>
    </xf>
    <xf numFmtId="0" fontId="2" fillId="25" borderId="11" xfId="7" applyFont="1" applyFill="1" applyBorder="1" applyAlignment="1">
      <alignment horizontal="center" vertical="center" wrapText="1"/>
    </xf>
    <xf numFmtId="0" fontId="2" fillId="21" borderId="16" xfId="7" applyFont="1" applyFill="1" applyBorder="1" applyAlignment="1">
      <alignment vertical="center" wrapText="1"/>
    </xf>
    <xf numFmtId="0" fontId="26" fillId="25" borderId="10" xfId="7" applyFont="1" applyFill="1" applyBorder="1" applyAlignment="1">
      <alignment horizontal="center" vertical="center" wrapText="1"/>
    </xf>
    <xf numFmtId="0" fontId="0" fillId="21" borderId="16" xfId="7" applyFont="1" applyFill="1" applyBorder="1" applyAlignment="1">
      <alignment vertical="center" wrapText="1"/>
    </xf>
    <xf numFmtId="0" fontId="29" fillId="0" borderId="17" xfId="7" applyFont="1" applyBorder="1" applyAlignment="1">
      <alignment horizontal="center" vertical="center"/>
    </xf>
    <xf numFmtId="0" fontId="30" fillId="0" borderId="15" xfId="7" applyFont="1" applyBorder="1" applyAlignment="1">
      <alignment vertical="center"/>
    </xf>
    <xf numFmtId="0" fontId="6" fillId="0" borderId="11" xfId="7" applyFont="1" applyBorder="1" applyAlignment="1">
      <alignment horizontal="center" vertical="center" wrapText="1"/>
    </xf>
    <xf numFmtId="0" fontId="32" fillId="0" borderId="21" xfId="7" applyFont="1" applyBorder="1" applyAlignment="1">
      <alignment horizontal="center" vertical="center"/>
    </xf>
    <xf numFmtId="0" fontId="32" fillId="0" borderId="22" xfId="7" applyFont="1" applyBorder="1" applyAlignment="1">
      <alignment horizontal="center" vertical="center"/>
    </xf>
    <xf numFmtId="0" fontId="4" fillId="21" borderId="23" xfId="7" applyFont="1" applyFill="1" applyBorder="1" applyAlignment="1">
      <alignment horizontal="center" vertical="center"/>
    </xf>
    <xf numFmtId="0" fontId="2" fillId="0" borderId="0" xfId="7" applyFont="1" applyBorder="1" applyAlignment="1">
      <alignment vertical="center" wrapText="1"/>
    </xf>
    <xf numFmtId="0" fontId="4" fillId="0" borderId="0" xfId="7" applyFont="1" applyBorder="1" applyAlignment="1">
      <alignment horizontal="left" vertical="center" wrapText="1"/>
    </xf>
    <xf numFmtId="0" fontId="4" fillId="0" borderId="0" xfId="7" applyFont="1" applyFill="1" applyBorder="1" applyAlignment="1">
      <alignment horizontal="right" vertical="center"/>
    </xf>
    <xf numFmtId="176" fontId="4" fillId="0" borderId="0" xfId="7" applyNumberFormat="1" applyFont="1" applyAlignment="1">
      <alignment horizontal="center" vertical="center" wrapText="1"/>
    </xf>
    <xf numFmtId="0" fontId="4" fillId="0" borderId="24" xfId="7" applyFont="1" applyFill="1" applyBorder="1" applyAlignment="1">
      <alignment horizontal="right" vertical="center"/>
    </xf>
    <xf numFmtId="176" fontId="48" fillId="0" borderId="25" xfId="7" applyNumberFormat="1" applyFont="1" applyBorder="1" applyAlignment="1">
      <alignment horizontal="center" vertical="center" wrapText="1"/>
    </xf>
    <xf numFmtId="0" fontId="4" fillId="0" borderId="26" xfId="7" applyFont="1" applyBorder="1" applyAlignment="1">
      <alignment horizontal="left" vertical="center" wrapText="1"/>
    </xf>
    <xf numFmtId="0" fontId="2" fillId="29" borderId="10" xfId="7" applyFont="1" applyFill="1" applyBorder="1" applyAlignment="1">
      <alignment horizontal="center" vertical="center" wrapText="1"/>
    </xf>
    <xf numFmtId="0" fontId="20" fillId="25" borderId="28" xfId="7" applyFont="1" applyFill="1" applyBorder="1" applyAlignment="1">
      <alignment horizontal="center" vertical="center" wrapText="1"/>
    </xf>
    <xf numFmtId="0" fontId="20" fillId="25" borderId="29" xfId="7" applyFont="1" applyFill="1" applyBorder="1" applyAlignment="1">
      <alignment horizontal="center" vertical="center" wrapText="1"/>
    </xf>
    <xf numFmtId="0" fontId="2" fillId="29" borderId="11" xfId="7" applyFont="1" applyFill="1" applyBorder="1" applyAlignment="1">
      <alignment horizontal="center" vertical="center" wrapText="1"/>
    </xf>
    <xf numFmtId="0" fontId="35" fillId="0" borderId="10" xfId="33" applyFont="1" applyBorder="1" applyAlignment="1" applyProtection="1">
      <alignment vertical="center" wrapText="1"/>
    </xf>
    <xf numFmtId="0" fontId="30" fillId="0" borderId="10" xfId="33" applyFont="1" applyFill="1" applyBorder="1" applyAlignment="1" applyProtection="1">
      <alignment vertical="center" wrapText="1"/>
    </xf>
    <xf numFmtId="0" fontId="2" fillId="24" borderId="10" xfId="21" applyFont="1" applyFill="1" applyBorder="1" applyAlignment="1">
      <alignment horizontal="center" vertical="center" wrapText="1"/>
    </xf>
    <xf numFmtId="0" fontId="4" fillId="23" borderId="13" xfId="7" applyFont="1" applyFill="1" applyBorder="1" applyAlignment="1">
      <alignment horizontal="center" vertical="center" wrapText="1"/>
    </xf>
    <xf numFmtId="0" fontId="20" fillId="22" borderId="30" xfId="7" applyFont="1" applyFill="1" applyBorder="1" applyAlignment="1">
      <alignment horizontal="center" vertical="center" wrapText="1"/>
    </xf>
    <xf numFmtId="0" fontId="2" fillId="0" borderId="0" xfId="7" applyFont="1"/>
    <xf numFmtId="0" fontId="53" fillId="0" borderId="10" xfId="7" applyFont="1" applyFill="1" applyBorder="1" applyAlignment="1">
      <alignment horizontal="center" vertical="center" wrapText="1"/>
    </xf>
    <xf numFmtId="0" fontId="53" fillId="0" borderId="10" xfId="7" applyFont="1" applyBorder="1" applyAlignment="1">
      <alignment horizontal="center" vertical="center" wrapText="1"/>
    </xf>
    <xf numFmtId="0" fontId="53" fillId="21" borderId="10" xfId="7" applyFont="1" applyFill="1" applyBorder="1" applyAlignment="1">
      <alignment horizontal="center" vertical="center" wrapText="1"/>
    </xf>
    <xf numFmtId="0" fontId="53" fillId="0" borderId="0" xfId="7" applyFont="1" applyAlignment="1">
      <alignment vertical="center" wrapText="1"/>
    </xf>
    <xf numFmtId="0" fontId="20" fillId="25" borderId="11" xfId="7" applyFont="1" applyFill="1" applyBorder="1" applyAlignment="1">
      <alignment horizontal="left" vertical="center" wrapText="1"/>
    </xf>
    <xf numFmtId="0" fontId="23" fillId="25" borderId="10" xfId="33" applyFont="1" applyFill="1" applyBorder="1" applyAlignment="1" applyProtection="1">
      <alignment horizontal="left" vertical="center" wrapText="1"/>
    </xf>
    <xf numFmtId="0" fontId="19" fillId="25" borderId="10" xfId="7" applyFont="1" applyFill="1" applyBorder="1" applyAlignment="1">
      <alignment horizontal="left" vertical="center" wrapText="1"/>
    </xf>
    <xf numFmtId="0" fontId="8" fillId="25" borderId="11" xfId="7" applyFont="1" applyFill="1" applyBorder="1" applyAlignment="1">
      <alignment horizontal="center" vertical="center" wrapText="1"/>
    </xf>
    <xf numFmtId="0" fontId="29" fillId="0" borderId="28" xfId="7" applyFont="1" applyBorder="1" applyAlignment="1">
      <alignment horizontal="center" vertical="center" wrapText="1"/>
    </xf>
    <xf numFmtId="0" fontId="33" fillId="0" borderId="29" xfId="33" applyFont="1" applyBorder="1" applyAlignment="1" applyProtection="1">
      <alignment vertical="center" wrapText="1"/>
    </xf>
    <xf numFmtId="0" fontId="20" fillId="22" borderId="11" xfId="7" applyFont="1" applyFill="1" applyBorder="1" applyAlignment="1">
      <alignment horizontal="center" vertical="center" wrapText="1"/>
    </xf>
    <xf numFmtId="0" fontId="20" fillId="22" borderId="10" xfId="7" applyFont="1" applyFill="1" applyBorder="1" applyAlignment="1">
      <alignment horizontal="left" vertical="center"/>
    </xf>
    <xf numFmtId="0" fontId="28" fillId="0" borderId="0" xfId="7" applyFont="1" applyAlignment="1">
      <alignment horizontal="center" vertical="center"/>
    </xf>
    <xf numFmtId="0" fontId="28" fillId="0" borderId="10" xfId="7" applyFont="1" applyBorder="1" applyAlignment="1">
      <alignment horizontal="center" vertical="center"/>
    </xf>
    <xf numFmtId="0" fontId="28" fillId="0" borderId="10" xfId="7" applyFont="1" applyBorder="1" applyAlignment="1">
      <alignment horizontal="left" vertical="center" wrapText="1"/>
    </xf>
    <xf numFmtId="0" fontId="28" fillId="0" borderId="0" xfId="7" applyFont="1" applyAlignment="1">
      <alignment horizontal="left" vertical="center"/>
    </xf>
    <xf numFmtId="0" fontId="30" fillId="0" borderId="12" xfId="7" applyFont="1" applyBorder="1" applyAlignment="1">
      <alignment vertical="center" wrapText="1"/>
    </xf>
    <xf numFmtId="0" fontId="12" fillId="0" borderId="12" xfId="7" applyFont="1" applyBorder="1" applyAlignment="1">
      <alignment vertical="center" wrapText="1"/>
    </xf>
    <xf numFmtId="0" fontId="53" fillId="0" borderId="10" xfId="7" applyFont="1" applyBorder="1" applyAlignment="1">
      <alignment vertical="center" wrapText="1"/>
    </xf>
    <xf numFmtId="0" fontId="6" fillId="0" borderId="12" xfId="7" applyFont="1" applyBorder="1" applyAlignment="1">
      <alignment vertical="center" wrapText="1"/>
    </xf>
    <xf numFmtId="0" fontId="6" fillId="0" borderId="12" xfId="7" applyNumberFormat="1" applyFont="1" applyBorder="1" applyAlignment="1">
      <alignment vertical="center" wrapText="1"/>
    </xf>
    <xf numFmtId="0" fontId="2" fillId="0" borderId="12" xfId="7" applyFont="1" applyBorder="1" applyAlignment="1">
      <alignment vertical="center" wrapText="1"/>
    </xf>
    <xf numFmtId="0" fontId="30" fillId="0" borderId="18" xfId="7" applyFont="1" applyBorder="1" applyAlignment="1">
      <alignment vertical="center" wrapText="1"/>
    </xf>
    <xf numFmtId="0" fontId="30" fillId="0" borderId="12" xfId="7" applyFont="1" applyFill="1" applyBorder="1" applyAlignment="1">
      <alignment vertical="center" wrapText="1"/>
    </xf>
    <xf numFmtId="0" fontId="30" fillId="0" borderId="12" xfId="7" applyFont="1" applyBorder="1" applyAlignment="1">
      <alignment vertical="center"/>
    </xf>
    <xf numFmtId="0" fontId="30" fillId="0" borderId="18" xfId="7" applyFont="1" applyBorder="1" applyAlignment="1">
      <alignment vertical="center"/>
    </xf>
    <xf numFmtId="0" fontId="19" fillId="22" borderId="30" xfId="7" applyFont="1" applyFill="1" applyBorder="1" applyAlignment="1">
      <alignment horizontal="center" vertical="center" wrapText="1"/>
    </xf>
    <xf numFmtId="0" fontId="19" fillId="25" borderId="12" xfId="7" applyFont="1" applyFill="1" applyBorder="1" applyAlignment="1">
      <alignment horizontal="center" vertical="center" wrapText="1"/>
    </xf>
    <xf numFmtId="0" fontId="2" fillId="0" borderId="18" xfId="7" applyFont="1" applyBorder="1" applyAlignment="1">
      <alignment vertical="center" wrapText="1"/>
    </xf>
    <xf numFmtId="0" fontId="20" fillId="22" borderId="12" xfId="7" applyFont="1" applyFill="1" applyBorder="1" applyAlignment="1">
      <alignment horizontal="center" vertical="center" wrapText="1"/>
    </xf>
    <xf numFmtId="0" fontId="2" fillId="25" borderId="12" xfId="7" applyFont="1" applyFill="1" applyBorder="1" applyAlignment="1">
      <alignment vertical="center" wrapText="1"/>
    </xf>
    <xf numFmtId="0" fontId="19" fillId="25" borderId="12" xfId="7" applyFont="1" applyFill="1" applyBorder="1" applyAlignment="1">
      <alignment horizontal="left" vertical="center" wrapText="1"/>
    </xf>
    <xf numFmtId="0" fontId="12" fillId="0" borderId="18" xfId="7" applyFont="1" applyBorder="1" applyAlignment="1">
      <alignment vertical="center" wrapText="1"/>
    </xf>
    <xf numFmtId="0" fontId="10" fillId="0" borderId="12" xfId="7" applyFont="1" applyBorder="1" applyAlignment="1">
      <alignment vertical="center" wrapText="1"/>
    </xf>
    <xf numFmtId="0" fontId="55" fillId="25" borderId="10" xfId="7" applyFont="1" applyFill="1" applyBorder="1" applyAlignment="1">
      <alignment vertical="center" wrapText="1"/>
    </xf>
    <xf numFmtId="14" fontId="28" fillId="0" borderId="10" xfId="7" applyNumberFormat="1" applyFont="1" applyBorder="1" applyAlignment="1">
      <alignment horizontal="center" vertical="center"/>
    </xf>
    <xf numFmtId="14" fontId="28" fillId="0" borderId="10" xfId="7" applyNumberFormat="1" applyFont="1" applyBorder="1" applyAlignment="1">
      <alignment horizontal="center" vertical="top" wrapText="1"/>
    </xf>
    <xf numFmtId="14" fontId="28" fillId="0" borderId="10" xfId="7" applyNumberFormat="1" applyFont="1" applyBorder="1" applyAlignment="1">
      <alignment horizontal="center" vertical="center" wrapText="1"/>
    </xf>
    <xf numFmtId="0" fontId="2" fillId="0" borderId="29" xfId="7" applyFont="1" applyBorder="1" applyAlignment="1">
      <alignment vertical="center" wrapText="1"/>
    </xf>
    <xf numFmtId="0" fontId="2" fillId="0" borderId="28" xfId="7" applyFont="1" applyBorder="1" applyAlignment="1">
      <alignment vertical="center" wrapText="1"/>
    </xf>
    <xf numFmtId="0" fontId="21" fillId="0" borderId="29" xfId="33" applyBorder="1" applyAlignment="1" applyProtection="1">
      <alignment vertical="center" wrapText="1"/>
    </xf>
    <xf numFmtId="178" fontId="2" fillId="29" borderId="11" xfId="7" quotePrefix="1" applyNumberFormat="1" applyFont="1" applyFill="1" applyBorder="1" applyAlignment="1">
      <alignment horizontal="center" vertical="center" wrapText="1"/>
    </xf>
    <xf numFmtId="176" fontId="2" fillId="29" borderId="17" xfId="7" applyNumberFormat="1" applyFont="1" applyFill="1" applyBorder="1" applyAlignment="1">
      <alignment horizontal="center" vertical="center" wrapText="1"/>
    </xf>
    <xf numFmtId="0" fontId="2" fillId="29" borderId="15" xfId="7" applyFont="1" applyFill="1" applyBorder="1" applyAlignment="1">
      <alignment horizontal="center" vertical="center" wrapText="1"/>
    </xf>
    <xf numFmtId="0" fontId="20" fillId="22" borderId="31" xfId="7" applyFont="1" applyFill="1" applyBorder="1" applyAlignment="1">
      <alignment horizontal="center" vertical="center" wrapText="1"/>
    </xf>
    <xf numFmtId="0" fontId="2" fillId="0" borderId="32" xfId="7" applyFont="1" applyBorder="1" applyAlignment="1">
      <alignment vertical="center" wrapText="1"/>
    </xf>
    <xf numFmtId="0" fontId="2" fillId="0" borderId="22" xfId="7" applyFont="1" applyBorder="1" applyAlignment="1">
      <alignment vertical="center" wrapText="1"/>
    </xf>
    <xf numFmtId="0" fontId="2" fillId="0" borderId="16" xfId="7" applyFont="1" applyBorder="1" applyAlignment="1">
      <alignment vertical="center" wrapText="1"/>
    </xf>
    <xf numFmtId="0" fontId="9" fillId="25" borderId="10" xfId="7" applyFont="1" applyFill="1" applyBorder="1" applyAlignment="1">
      <alignment horizontal="center" vertical="center" wrapText="1"/>
    </xf>
    <xf numFmtId="0" fontId="19" fillId="25" borderId="10" xfId="21" applyFont="1" applyFill="1" applyBorder="1" applyAlignment="1">
      <alignment horizontal="center" vertical="center" wrapText="1"/>
    </xf>
    <xf numFmtId="0" fontId="2" fillId="21" borderId="13" xfId="7" applyFont="1" applyFill="1" applyBorder="1" applyAlignment="1">
      <alignment horizontal="center" vertical="center"/>
    </xf>
    <xf numFmtId="0" fontId="4" fillId="21" borderId="14" xfId="7" quotePrefix="1" applyFont="1" applyFill="1" applyBorder="1" applyAlignment="1">
      <alignment horizontal="center" vertical="center" wrapText="1"/>
    </xf>
    <xf numFmtId="0" fontId="4" fillId="0" borderId="0" xfId="7" applyNumberFormat="1" applyFont="1" applyFill="1" applyBorder="1" applyAlignment="1">
      <alignment horizontal="center" vertical="center" wrapText="1"/>
    </xf>
    <xf numFmtId="0" fontId="6" fillId="0" borderId="13" xfId="7" applyFont="1" applyBorder="1" applyAlignment="1">
      <alignment vertical="center" wrapText="1"/>
    </xf>
    <xf numFmtId="0" fontId="6" fillId="0" borderId="15" xfId="7" applyFont="1" applyBorder="1" applyAlignment="1">
      <alignment vertical="center" wrapText="1"/>
    </xf>
    <xf numFmtId="0" fontId="6" fillId="0" borderId="16" xfId="7" applyFont="1" applyBorder="1" applyAlignment="1">
      <alignment vertical="center" wrapText="1"/>
    </xf>
    <xf numFmtId="0" fontId="76" fillId="25" borderId="10" xfId="7" applyFont="1" applyFill="1" applyBorder="1" applyAlignment="1">
      <alignment vertical="center" wrapText="1"/>
    </xf>
    <xf numFmtId="0" fontId="2" fillId="25" borderId="14" xfId="7" applyFont="1" applyFill="1" applyBorder="1" applyAlignment="1">
      <alignment horizontal="center" vertical="center" wrapText="1"/>
    </xf>
    <xf numFmtId="0" fontId="0" fillId="21" borderId="14" xfId="7" applyFont="1" applyFill="1" applyBorder="1" applyAlignment="1">
      <alignment vertical="center"/>
    </xf>
    <xf numFmtId="0" fontId="20" fillId="25" borderId="27" xfId="7" applyFont="1" applyFill="1" applyBorder="1" applyAlignment="1">
      <alignment horizontal="center" vertical="center" wrapText="1"/>
    </xf>
    <xf numFmtId="0" fontId="77" fillId="0" borderId="0" xfId="0" applyFont="1" applyAlignment="1">
      <alignment vertical="center"/>
    </xf>
    <xf numFmtId="0" fontId="0" fillId="0" borderId="10" xfId="7" applyFont="1" applyFill="1" applyBorder="1" applyAlignment="1">
      <alignment horizontal="left" vertical="center"/>
    </xf>
    <xf numFmtId="0" fontId="20" fillId="63" borderId="15" xfId="7" applyFont="1" applyFill="1" applyBorder="1" applyAlignment="1">
      <alignment horizontal="center" vertical="center" wrapText="1"/>
    </xf>
    <xf numFmtId="0" fontId="0" fillId="0" borderId="10" xfId="7" applyFont="1" applyBorder="1" applyAlignment="1">
      <alignment vertical="center" wrapText="1"/>
    </xf>
    <xf numFmtId="0" fontId="4" fillId="0" borderId="10" xfId="7" applyFont="1" applyFill="1" applyBorder="1" applyAlignment="1">
      <alignment horizontal="center" vertical="center" wrapText="1"/>
    </xf>
    <xf numFmtId="0" fontId="77" fillId="0" borderId="0" xfId="7" applyFont="1" applyAlignment="1">
      <alignment vertical="center"/>
    </xf>
    <xf numFmtId="0" fontId="0" fillId="0" borderId="11" xfId="7" applyFont="1" applyBorder="1" applyAlignment="1">
      <alignment horizontal="center" vertical="center" wrapText="1"/>
    </xf>
    <xf numFmtId="0" fontId="76" fillId="63" borderId="11" xfId="7" quotePrefix="1" applyFont="1" applyFill="1" applyBorder="1" applyAlignment="1">
      <alignment horizontal="center" vertical="center" wrapText="1"/>
    </xf>
    <xf numFmtId="0" fontId="76" fillId="63" borderId="10" xfId="7" quotePrefix="1" applyFont="1" applyFill="1" applyBorder="1" applyAlignment="1">
      <alignment horizontal="center" vertical="center" wrapText="1"/>
    </xf>
    <xf numFmtId="0" fontId="77" fillId="0" borderId="0" xfId="7" applyFont="1" applyAlignment="1">
      <alignment vertical="center" wrapText="1"/>
    </xf>
    <xf numFmtId="0" fontId="56" fillId="0" borderId="0" xfId="0" applyFont="1" applyAlignment="1">
      <alignment vertical="center"/>
    </xf>
    <xf numFmtId="0" fontId="78" fillId="0" borderId="0" xfId="0" applyFont="1" applyAlignment="1">
      <alignment vertical="center"/>
    </xf>
    <xf numFmtId="0" fontId="2" fillId="0" borderId="0" xfId="7" applyFont="1" applyFill="1" applyAlignment="1">
      <alignment vertical="center" wrapText="1"/>
    </xf>
    <xf numFmtId="0" fontId="76" fillId="0" borderId="0" xfId="7" applyFont="1" applyFill="1" applyBorder="1" applyAlignment="1">
      <alignment horizontal="left" vertical="center" wrapText="1"/>
    </xf>
    <xf numFmtId="0" fontId="79" fillId="0" borderId="0" xfId="7" applyFont="1" applyBorder="1" applyAlignment="1">
      <alignment horizontal="center" vertical="center" wrapText="1"/>
    </xf>
    <xf numFmtId="179" fontId="76" fillId="0" borderId="0" xfId="7" applyNumberFormat="1" applyFont="1" applyFill="1" applyBorder="1" applyAlignment="1">
      <alignment horizontal="center" vertical="center" wrapText="1"/>
    </xf>
    <xf numFmtId="0" fontId="76" fillId="25" borderId="10" xfId="7" applyFont="1" applyFill="1" applyBorder="1" applyAlignment="1">
      <alignment horizontal="center" vertical="center" wrapText="1"/>
    </xf>
    <xf numFmtId="0" fontId="4" fillId="21" borderId="12" xfId="7" applyFont="1" applyFill="1" applyBorder="1" applyAlignment="1">
      <alignment horizontal="center" vertical="center" wrapText="1"/>
    </xf>
    <xf numFmtId="0" fontId="4" fillId="25" borderId="12" xfId="7" applyFont="1" applyFill="1" applyBorder="1" applyAlignment="1">
      <alignment horizontal="center" vertical="center" wrapText="1"/>
    </xf>
    <xf numFmtId="0" fontId="4" fillId="21" borderId="18" xfId="7" applyFont="1" applyFill="1" applyBorder="1" applyAlignment="1">
      <alignment horizontal="center" vertical="center" wrapText="1"/>
    </xf>
    <xf numFmtId="0" fontId="53" fillId="0" borderId="10" xfId="7" applyFont="1" applyBorder="1" applyAlignment="1">
      <alignment horizontal="center" vertical="center"/>
    </xf>
    <xf numFmtId="0" fontId="53" fillId="64" borderId="10" xfId="7" applyFont="1" applyFill="1" applyBorder="1" applyAlignment="1">
      <alignment horizontal="center" vertical="center" wrapText="1"/>
    </xf>
    <xf numFmtId="0" fontId="4" fillId="64" borderId="20" xfId="7" applyFont="1" applyFill="1" applyBorder="1" applyAlignment="1">
      <alignment horizontal="center" vertical="center" wrapText="1"/>
    </xf>
    <xf numFmtId="0" fontId="4" fillId="64" borderId="30" xfId="7" applyFont="1" applyFill="1" applyBorder="1" applyAlignment="1">
      <alignment horizontal="center" vertical="center" wrapText="1"/>
    </xf>
    <xf numFmtId="0" fontId="4" fillId="64" borderId="31" xfId="7" applyFont="1" applyFill="1" applyBorder="1" applyAlignment="1">
      <alignment horizontal="center" vertical="center" wrapText="1"/>
    </xf>
    <xf numFmtId="0" fontId="2" fillId="27" borderId="10" xfId="7" applyFont="1" applyFill="1" applyBorder="1" applyAlignment="1">
      <alignment horizontal="center" vertical="center"/>
    </xf>
    <xf numFmtId="0" fontId="2" fillId="24" borderId="12" xfId="7" applyFont="1" applyFill="1" applyBorder="1" applyAlignment="1">
      <alignment horizontal="center" vertical="center" wrapText="1"/>
    </xf>
    <xf numFmtId="0" fontId="2" fillId="0" borderId="12" xfId="7" applyFont="1" applyFill="1" applyBorder="1" applyAlignment="1">
      <alignment horizontal="center" vertical="center" wrapText="1"/>
    </xf>
    <xf numFmtId="0" fontId="20" fillId="65" borderId="10" xfId="7" applyFont="1" applyFill="1" applyBorder="1" applyAlignment="1">
      <alignment horizontal="center" vertical="center" wrapText="1"/>
    </xf>
    <xf numFmtId="0" fontId="20" fillId="66" borderId="10" xfId="7" applyFont="1" applyFill="1" applyBorder="1" applyAlignment="1">
      <alignment horizontal="center" vertical="center" wrapText="1"/>
    </xf>
    <xf numFmtId="0" fontId="81" fillId="0" borderId="0" xfId="7" applyFont="1" applyAlignment="1">
      <alignment vertical="center" wrapText="1"/>
    </xf>
    <xf numFmtId="0" fontId="4" fillId="64" borderId="19" xfId="7" applyFont="1" applyFill="1" applyBorder="1" applyAlignment="1">
      <alignment horizontal="center" vertical="center" wrapText="1"/>
    </xf>
    <xf numFmtId="0" fontId="20" fillId="65" borderId="13" xfId="7" applyFont="1" applyFill="1" applyBorder="1" applyAlignment="1">
      <alignment horizontal="center" vertical="center" wrapText="1"/>
    </xf>
    <xf numFmtId="0" fontId="0" fillId="0" borderId="0" xfId="7" applyFont="1" applyAlignment="1">
      <alignment horizontal="center" vertical="center"/>
    </xf>
    <xf numFmtId="0" fontId="20" fillId="67" borderId="10" xfId="7" applyFont="1" applyFill="1" applyBorder="1" applyAlignment="1">
      <alignment horizontal="center" vertical="center" wrapText="1"/>
    </xf>
    <xf numFmtId="0" fontId="20" fillId="67" borderId="13" xfId="7" applyFont="1" applyFill="1" applyBorder="1" applyAlignment="1">
      <alignment horizontal="center" vertical="center" wrapText="1"/>
    </xf>
    <xf numFmtId="0" fontId="4" fillId="68" borderId="10" xfId="7" applyFont="1" applyFill="1" applyBorder="1" applyAlignment="1">
      <alignment horizontal="center" vertical="center" wrapText="1"/>
    </xf>
    <xf numFmtId="0" fontId="19" fillId="0" borderId="0" xfId="7" applyFont="1" applyAlignment="1">
      <alignment horizontal="center" vertical="center" wrapText="1"/>
    </xf>
    <xf numFmtId="0" fontId="0" fillId="0" borderId="0" xfId="7" applyFont="1" applyAlignment="1">
      <alignment horizontal="center" vertical="center" wrapText="1"/>
    </xf>
    <xf numFmtId="0" fontId="79" fillId="25" borderId="10" xfId="7" applyFont="1" applyFill="1" applyBorder="1" applyAlignment="1">
      <alignment horizontal="center" vertical="center" wrapText="1"/>
    </xf>
    <xf numFmtId="0" fontId="0" fillId="24" borderId="10" xfId="21" applyFont="1" applyFill="1" applyBorder="1" applyAlignment="1">
      <alignment horizontal="center" vertical="center" wrapText="1"/>
    </xf>
    <xf numFmtId="176" fontId="0" fillId="29" borderId="11" xfId="7" applyNumberFormat="1" applyFont="1" applyFill="1" applyBorder="1" applyAlignment="1">
      <alignment horizontal="center" vertical="center" wrapText="1"/>
    </xf>
    <xf numFmtId="0" fontId="4" fillId="64" borderId="20" xfId="7" applyFont="1" applyFill="1" applyBorder="1" applyAlignment="1">
      <alignment horizontal="center" vertical="center" wrapText="1"/>
    </xf>
    <xf numFmtId="0" fontId="4" fillId="64" borderId="31" xfId="7" applyFont="1" applyFill="1" applyBorder="1" applyAlignment="1">
      <alignment horizontal="center" vertical="center" wrapText="1"/>
    </xf>
    <xf numFmtId="0" fontId="4" fillId="64" borderId="20" xfId="7" applyFont="1" applyFill="1" applyBorder="1" applyAlignment="1">
      <alignment horizontal="center" vertical="center" wrapText="1"/>
    </xf>
    <xf numFmtId="0" fontId="4" fillId="21" borderId="33" xfId="7" applyFont="1" applyFill="1" applyBorder="1" applyAlignment="1">
      <alignment horizontal="center" vertical="center" wrapText="1"/>
    </xf>
    <xf numFmtId="0" fontId="4" fillId="64" borderId="10" xfId="7" applyFont="1" applyFill="1" applyBorder="1" applyAlignment="1">
      <alignment horizontal="center" vertical="center" wrapText="1"/>
    </xf>
    <xf numFmtId="0" fontId="4" fillId="64" borderId="31" xfId="7" applyFont="1" applyFill="1" applyBorder="1" applyAlignment="1">
      <alignment horizontal="center" vertical="center" wrapText="1"/>
    </xf>
    <xf numFmtId="0" fontId="20" fillId="66" borderId="13" xfId="7" applyFont="1" applyFill="1" applyBorder="1" applyAlignment="1">
      <alignment horizontal="center" vertical="center" wrapText="1"/>
    </xf>
    <xf numFmtId="0" fontId="2" fillId="0" borderId="29" xfId="7" applyFont="1" applyFill="1" applyBorder="1" applyAlignment="1">
      <alignment horizontal="center" vertical="center" wrapText="1"/>
    </xf>
    <xf numFmtId="0" fontId="20" fillId="25" borderId="33" xfId="7" applyFont="1" applyFill="1" applyBorder="1" applyAlignment="1">
      <alignment horizontal="center" vertical="center" wrapText="1"/>
    </xf>
    <xf numFmtId="0" fontId="76" fillId="25" borderId="33" xfId="7" applyFont="1" applyFill="1" applyBorder="1" applyAlignment="1">
      <alignment horizontal="center" vertical="center" wrapText="1"/>
    </xf>
    <xf numFmtId="0" fontId="20" fillId="65" borderId="33" xfId="7" applyFont="1" applyFill="1" applyBorder="1" applyAlignment="1">
      <alignment horizontal="center" vertical="center" wrapText="1"/>
    </xf>
    <xf numFmtId="0" fontId="20" fillId="65" borderId="34" xfId="7" applyFont="1" applyFill="1" applyBorder="1" applyAlignment="1">
      <alignment horizontal="center" vertical="center" wrapText="1"/>
    </xf>
    <xf numFmtId="0" fontId="82" fillId="21" borderId="10" xfId="7" applyFont="1" applyFill="1" applyBorder="1" applyAlignment="1">
      <alignment horizontal="center" vertical="center" wrapText="1"/>
    </xf>
    <xf numFmtId="0" fontId="82" fillId="21" borderId="13" xfId="7" applyFont="1" applyFill="1" applyBorder="1" applyAlignment="1">
      <alignment horizontal="center" vertical="center" wrapText="1"/>
    </xf>
    <xf numFmtId="0" fontId="55" fillId="25" borderId="10" xfId="7" applyFont="1" applyFill="1" applyBorder="1" applyAlignment="1" applyProtection="1">
      <alignment vertical="center" wrapText="1"/>
      <protection locked="0"/>
    </xf>
    <xf numFmtId="0" fontId="4" fillId="64" borderId="33" xfId="7" applyFont="1" applyFill="1" applyBorder="1" applyAlignment="1">
      <alignment horizontal="center" vertical="center" wrapText="1"/>
    </xf>
    <xf numFmtId="0" fontId="4" fillId="64" borderId="35" xfId="7" applyFont="1" applyFill="1" applyBorder="1" applyAlignment="1">
      <alignment horizontal="center" vertical="center" wrapText="1"/>
    </xf>
    <xf numFmtId="0" fontId="77" fillId="0" borderId="0" xfId="7" applyFont="1" applyFill="1" applyAlignment="1">
      <alignment vertical="center" wrapText="1"/>
    </xf>
    <xf numFmtId="0" fontId="2" fillId="27" borderId="12" xfId="7" applyFont="1" applyFill="1" applyBorder="1" applyAlignment="1">
      <alignment horizontal="center" vertical="center" wrapText="1"/>
    </xf>
    <xf numFmtId="0" fontId="0" fillId="21" borderId="11" xfId="7" applyFont="1" applyFill="1" applyBorder="1" applyAlignment="1">
      <alignment horizontal="center" vertical="center" wrapText="1"/>
    </xf>
    <xf numFmtId="0" fontId="4" fillId="64" borderId="36" xfId="7" applyFont="1" applyFill="1" applyBorder="1" applyAlignment="1">
      <alignment horizontal="center" vertical="center" wrapText="1"/>
    </xf>
    <xf numFmtId="0" fontId="4" fillId="64" borderId="20" xfId="7" applyFont="1" applyFill="1" applyBorder="1" applyAlignment="1">
      <alignment horizontal="center" vertical="center" wrapText="1"/>
    </xf>
    <xf numFmtId="0" fontId="20" fillId="65" borderId="10" xfId="7" applyFont="1" applyFill="1" applyBorder="1" applyAlignment="1">
      <alignment horizontal="center" vertical="center" wrapText="1"/>
    </xf>
    <xf numFmtId="0" fontId="4" fillId="64" borderId="20" xfId="7" applyFont="1" applyFill="1" applyBorder="1" applyAlignment="1">
      <alignment horizontal="center" vertical="center" wrapText="1"/>
    </xf>
    <xf numFmtId="0" fontId="4" fillId="23" borderId="14" xfId="7" applyFont="1" applyFill="1" applyBorder="1" applyAlignment="1">
      <alignment horizontal="center" vertical="center" wrapText="1"/>
    </xf>
    <xf numFmtId="0" fontId="20" fillId="25" borderId="41" xfId="7" applyFont="1" applyFill="1" applyBorder="1" applyAlignment="1">
      <alignment horizontal="center" vertical="center" wrapText="1"/>
    </xf>
    <xf numFmtId="0" fontId="20" fillId="25" borderId="38" xfId="7" applyFont="1" applyFill="1" applyBorder="1" applyAlignment="1">
      <alignment horizontal="center" vertical="center" wrapText="1"/>
    </xf>
    <xf numFmtId="0" fontId="4" fillId="23" borderId="17" xfId="7" applyFont="1" applyFill="1" applyBorder="1" applyAlignment="1">
      <alignment horizontal="center" vertical="center" wrapText="1"/>
    </xf>
    <xf numFmtId="0" fontId="4" fillId="64" borderId="20" xfId="7" applyFont="1" applyFill="1" applyBorder="1" applyAlignment="1">
      <alignment horizontal="center" vertical="center" wrapText="1"/>
    </xf>
    <xf numFmtId="0" fontId="4" fillId="21" borderId="10" xfId="7" applyFont="1" applyFill="1" applyBorder="1" applyAlignment="1">
      <alignment horizontal="center" vertical="center" wrapText="1"/>
    </xf>
    <xf numFmtId="0" fontId="4" fillId="23" borderId="10" xfId="7" applyFont="1" applyFill="1" applyBorder="1" applyAlignment="1">
      <alignment horizontal="center" vertical="center" wrapText="1"/>
    </xf>
    <xf numFmtId="0" fontId="2" fillId="0" borderId="10" xfId="7" applyFont="1" applyBorder="1" applyAlignment="1">
      <alignment horizontal="center" vertical="center" wrapText="1"/>
    </xf>
    <xf numFmtId="0" fontId="0" fillId="0" borderId="10" xfId="7" applyFont="1" applyBorder="1" applyAlignment="1">
      <alignment vertical="center"/>
    </xf>
    <xf numFmtId="0" fontId="80" fillId="21" borderId="10" xfId="7" applyFont="1" applyFill="1" applyBorder="1" applyAlignment="1">
      <alignment horizontal="center" vertical="center" wrapText="1"/>
    </xf>
    <xf numFmtId="0" fontId="139" fillId="25" borderId="10" xfId="7" applyFont="1" applyFill="1" applyBorder="1" applyAlignment="1">
      <alignment horizontal="center" vertical="center" wrapText="1"/>
    </xf>
    <xf numFmtId="0" fontId="2" fillId="27" borderId="10" xfId="7" applyFont="1" applyFill="1" applyBorder="1" applyAlignment="1" applyProtection="1">
      <alignment horizontal="center" vertical="center" wrapText="1"/>
    </xf>
    <xf numFmtId="0" fontId="2" fillId="0" borderId="0" xfId="7" applyFont="1" applyAlignment="1">
      <alignment vertical="center" wrapText="1"/>
    </xf>
    <xf numFmtId="0" fontId="4" fillId="23" borderId="10" xfId="7" applyFont="1" applyFill="1" applyBorder="1" applyAlignment="1">
      <alignment horizontal="center" vertical="center" wrapText="1"/>
    </xf>
    <xf numFmtId="0" fontId="0" fillId="0" borderId="0" xfId="7" applyFont="1" applyAlignment="1">
      <alignment vertical="center" wrapText="1"/>
    </xf>
    <xf numFmtId="0" fontId="2" fillId="28" borderId="10" xfId="7" applyFont="1" applyFill="1" applyBorder="1" applyAlignment="1">
      <alignment vertical="center"/>
    </xf>
    <xf numFmtId="0" fontId="142" fillId="0" borderId="10" xfId="33" applyFont="1" applyBorder="1" applyAlignment="1" applyProtection="1">
      <alignment vertical="center" wrapText="1"/>
    </xf>
    <xf numFmtId="0" fontId="143" fillId="0" borderId="0" xfId="7" applyFont="1" applyAlignment="1">
      <alignment vertical="center" wrapText="1"/>
    </xf>
    <xf numFmtId="0" fontId="20" fillId="65" borderId="10" xfId="7" applyFont="1" applyFill="1" applyBorder="1" applyAlignment="1">
      <alignment horizontal="center" vertical="center" wrapText="1"/>
    </xf>
    <xf numFmtId="0" fontId="4" fillId="64" borderId="33" xfId="7" applyFont="1" applyFill="1" applyBorder="1" applyAlignment="1">
      <alignment horizontal="center" vertical="center" wrapText="1"/>
    </xf>
    <xf numFmtId="0" fontId="20" fillId="65" borderId="11" xfId="7" applyFont="1" applyFill="1" applyBorder="1" applyAlignment="1">
      <alignment horizontal="center" vertical="center" wrapText="1"/>
    </xf>
    <xf numFmtId="0" fontId="20" fillId="65" borderId="12" xfId="7" applyFont="1" applyFill="1" applyBorder="1" applyAlignment="1">
      <alignment horizontal="center" vertical="center" wrapText="1"/>
    </xf>
    <xf numFmtId="0" fontId="2" fillId="68" borderId="13" xfId="7" applyFont="1" applyFill="1" applyBorder="1" applyAlignment="1">
      <alignment horizontal="center" vertical="center" wrapText="1"/>
    </xf>
    <xf numFmtId="0" fontId="12" fillId="0" borderId="0" xfId="7" applyFont="1" applyAlignment="1">
      <alignment vertical="center"/>
    </xf>
    <xf numFmtId="0" fontId="0" fillId="0" borderId="12" xfId="7" applyFont="1" applyBorder="1" applyAlignment="1">
      <alignment vertical="center" wrapText="1"/>
    </xf>
    <xf numFmtId="0" fontId="2" fillId="0" borderId="10" xfId="7" applyFont="1" applyBorder="1" applyAlignment="1">
      <alignment vertical="center" wrapText="1"/>
    </xf>
    <xf numFmtId="0" fontId="2" fillId="0" borderId="12" xfId="7" applyFont="1" applyBorder="1" applyAlignment="1">
      <alignment vertical="center" wrapText="1"/>
    </xf>
    <xf numFmtId="0" fontId="4" fillId="21" borderId="10" xfId="7" applyFont="1" applyFill="1" applyBorder="1" applyAlignment="1">
      <alignment horizontal="center" vertical="center" wrapText="1"/>
    </xf>
    <xf numFmtId="0" fontId="4" fillId="23" borderId="10" xfId="7" applyFont="1" applyFill="1" applyBorder="1" applyAlignment="1">
      <alignment horizontal="center" vertical="center" wrapText="1"/>
    </xf>
    <xf numFmtId="0" fontId="2" fillId="0" borderId="0" xfId="7" applyFont="1" applyAlignment="1">
      <alignment vertical="center" wrapText="1"/>
    </xf>
    <xf numFmtId="0" fontId="4" fillId="21" borderId="29" xfId="7" applyFont="1" applyFill="1" applyBorder="1" applyAlignment="1">
      <alignment horizontal="center" vertical="center" wrapText="1"/>
    </xf>
    <xf numFmtId="0" fontId="0" fillId="0" borderId="29" xfId="7" applyFont="1" applyBorder="1" applyAlignment="1">
      <alignment vertical="center" wrapText="1"/>
    </xf>
    <xf numFmtId="0" fontId="2" fillId="0" borderId="12" xfId="7" applyFont="1" applyBorder="1" applyAlignment="1">
      <alignment horizontal="left" vertical="center" wrapText="1"/>
    </xf>
    <xf numFmtId="0" fontId="2" fillId="27" borderId="29" xfId="7" applyFont="1" applyFill="1" applyBorder="1" applyAlignment="1">
      <alignment horizontal="center" vertical="center" wrapText="1"/>
    </xf>
    <xf numFmtId="0" fontId="20" fillId="30" borderId="10" xfId="7" applyFont="1" applyFill="1" applyBorder="1" applyAlignment="1">
      <alignment horizontal="center" vertical="center" wrapText="1"/>
    </xf>
    <xf numFmtId="0" fontId="20" fillId="22" borderId="10" xfId="7" applyFont="1" applyFill="1" applyBorder="1" applyAlignment="1">
      <alignment horizontal="center" vertical="center"/>
    </xf>
    <xf numFmtId="0" fontId="0" fillId="0" borderId="12" xfId="7" applyFont="1" applyBorder="1" applyAlignment="1">
      <alignment vertical="center" wrapText="1"/>
    </xf>
    <xf numFmtId="0" fontId="4" fillId="0" borderId="0" xfId="7" applyFont="1" applyAlignment="1">
      <alignment vertical="center" wrapText="1"/>
    </xf>
    <xf numFmtId="0" fontId="4" fillId="0" borderId="0" xfId="7" applyFont="1" applyAlignment="1">
      <alignment vertical="center"/>
    </xf>
    <xf numFmtId="0" fontId="2" fillId="0" borderId="0" xfId="7" applyFont="1" applyAlignment="1">
      <alignment vertical="center" wrapText="1"/>
    </xf>
    <xf numFmtId="0" fontId="4" fillId="21" borderId="10" xfId="7" applyFont="1" applyFill="1" applyBorder="1" applyAlignment="1">
      <alignment horizontal="center" vertical="center" wrapText="1"/>
    </xf>
    <xf numFmtId="0" fontId="4" fillId="23" borderId="10" xfId="7" applyFont="1" applyFill="1" applyBorder="1" applyAlignment="1">
      <alignment horizontal="center" vertical="center" wrapText="1"/>
    </xf>
    <xf numFmtId="0" fontId="30" fillId="0" borderId="10" xfId="7" applyFont="1" applyBorder="1" applyAlignment="1">
      <alignment vertical="center" wrapText="1"/>
    </xf>
    <xf numFmtId="0" fontId="4" fillId="64" borderId="10" xfId="7" applyFont="1" applyFill="1" applyBorder="1" applyAlignment="1">
      <alignment horizontal="center" vertical="center" wrapText="1"/>
    </xf>
    <xf numFmtId="0" fontId="30" fillId="0" borderId="10" xfId="7" applyFont="1" applyBorder="1" applyAlignment="1">
      <alignment vertical="center"/>
    </xf>
    <xf numFmtId="0" fontId="4" fillId="23" borderId="15" xfId="7" applyFont="1" applyFill="1" applyBorder="1" applyAlignment="1">
      <alignment horizontal="center" vertical="center" wrapText="1"/>
    </xf>
    <xf numFmtId="0" fontId="2" fillId="21" borderId="10" xfId="7" applyFont="1" applyFill="1" applyBorder="1" applyAlignment="1">
      <alignment horizontal="center" vertical="center" wrapText="1"/>
    </xf>
    <xf numFmtId="0" fontId="1" fillId="0" borderId="0" xfId="7" applyFont="1" applyAlignment="1">
      <alignment vertical="center" wrapText="1"/>
    </xf>
    <xf numFmtId="0" fontId="30" fillId="0" borderId="0" xfId="7" applyFont="1" applyAlignment="1">
      <alignment vertical="center"/>
    </xf>
    <xf numFmtId="0" fontId="1" fillId="0" borderId="0" xfId="7" applyFont="1" applyAlignment="1">
      <alignment vertical="center"/>
    </xf>
    <xf numFmtId="0" fontId="1" fillId="0" borderId="10" xfId="7" applyFont="1" applyBorder="1" applyAlignment="1">
      <alignment vertical="center" wrapText="1"/>
    </xf>
    <xf numFmtId="0" fontId="1" fillId="0" borderId="10" xfId="7" applyFont="1" applyBorder="1" applyAlignment="1">
      <alignment horizontal="center" vertical="center" wrapText="1"/>
    </xf>
    <xf numFmtId="0" fontId="1" fillId="0" borderId="0" xfId="7" applyFont="1" applyAlignment="1">
      <alignment horizontal="center" vertical="center"/>
    </xf>
    <xf numFmtId="0" fontId="1" fillId="0" borderId="10" xfId="33" applyFont="1" applyBorder="1" applyAlignment="1" applyProtection="1"/>
    <xf numFmtId="0" fontId="1" fillId="21" borderId="10" xfId="7" applyFont="1" applyFill="1" applyBorder="1" applyAlignment="1">
      <alignment vertical="center" wrapText="1"/>
    </xf>
    <xf numFmtId="0" fontId="1" fillId="0" borderId="21" xfId="7" applyFont="1" applyBorder="1" applyAlignment="1">
      <alignment horizontal="center" vertical="center" wrapText="1"/>
    </xf>
    <xf numFmtId="0" fontId="21" fillId="0" borderId="25" xfId="33" applyBorder="1" applyAlignment="1" applyProtection="1">
      <alignment vertical="center" wrapText="1"/>
    </xf>
    <xf numFmtId="0" fontId="2" fillId="0" borderId="25" xfId="7" applyFont="1" applyBorder="1" applyAlignment="1">
      <alignment vertical="center" wrapText="1"/>
    </xf>
    <xf numFmtId="0" fontId="4" fillId="23" borderId="25" xfId="7" applyFont="1" applyFill="1" applyBorder="1" applyAlignment="1">
      <alignment horizontal="center" vertical="center" wrapText="1"/>
    </xf>
    <xf numFmtId="0" fontId="25" fillId="21" borderId="25" xfId="7" applyFont="1" applyFill="1" applyBorder="1" applyAlignment="1">
      <alignment horizontal="center" vertical="center" wrapText="1"/>
    </xf>
    <xf numFmtId="0" fontId="4" fillId="21" borderId="25" xfId="7" applyFont="1" applyFill="1" applyBorder="1" applyAlignment="1">
      <alignment horizontal="center" vertical="center" wrapText="1"/>
    </xf>
    <xf numFmtId="0" fontId="0" fillId="0" borderId="51" xfId="7" applyFont="1" applyBorder="1" applyAlignment="1">
      <alignment vertical="center" wrapText="1"/>
    </xf>
    <xf numFmtId="0" fontId="1" fillId="0" borderId="10" xfId="33" applyFont="1" applyBorder="1" applyAlignment="1" applyProtection="1">
      <alignment vertical="center" wrapText="1"/>
    </xf>
    <xf numFmtId="0" fontId="8" fillId="0" borderId="28" xfId="7" applyFont="1" applyBorder="1" applyAlignment="1">
      <alignment horizontal="center" vertical="center" wrapText="1"/>
    </xf>
    <xf numFmtId="0" fontId="2" fillId="0" borderId="10" xfId="7" applyFont="1" applyBorder="1" applyAlignment="1">
      <alignment horizontal="left" vertical="center" wrapText="1"/>
    </xf>
    <xf numFmtId="0" fontId="2" fillId="0" borderId="13" xfId="7" applyFont="1" applyBorder="1" applyAlignment="1">
      <alignment horizontal="left" vertical="center" wrapText="1"/>
    </xf>
    <xf numFmtId="0" fontId="0" fillId="0" borderId="34" xfId="7" applyFont="1" applyBorder="1" applyAlignment="1">
      <alignment horizontal="left" vertical="center" wrapText="1"/>
    </xf>
    <xf numFmtId="0" fontId="0" fillId="0" borderId="25" xfId="7" applyFont="1" applyBorder="1" applyAlignment="1">
      <alignment horizontal="left" vertical="center" wrapText="1"/>
    </xf>
    <xf numFmtId="0" fontId="0" fillId="0" borderId="51" xfId="7" applyFont="1" applyBorder="1" applyAlignment="1">
      <alignment horizontal="left" vertical="center" wrapText="1"/>
    </xf>
    <xf numFmtId="0" fontId="0" fillId="0" borderId="12" xfId="7" applyFont="1" applyBorder="1" applyAlignment="1">
      <alignment horizontal="left" vertical="center" wrapText="1"/>
    </xf>
    <xf numFmtId="0" fontId="0" fillId="0" borderId="10" xfId="7" applyFont="1" applyBorder="1" applyAlignment="1">
      <alignment horizontal="left" vertical="center" wrapText="1"/>
    </xf>
    <xf numFmtId="0" fontId="0" fillId="0" borderId="29" xfId="7" applyFont="1" applyBorder="1" applyAlignment="1">
      <alignment horizontal="left" vertical="center" wrapText="1"/>
    </xf>
    <xf numFmtId="0" fontId="0" fillId="0" borderId="48" xfId="7" applyFont="1" applyBorder="1" applyAlignment="1">
      <alignment vertical="center" wrapText="1"/>
    </xf>
    <xf numFmtId="0" fontId="145" fillId="0" borderId="0" xfId="0" applyFont="1" applyBorder="1" applyAlignment="1">
      <alignment vertical="center" wrapText="1"/>
    </xf>
    <xf numFmtId="0" fontId="53" fillId="21" borderId="29" xfId="7" applyFont="1" applyFill="1" applyBorder="1" applyAlignment="1">
      <alignment horizontal="center" vertical="center" wrapText="1"/>
    </xf>
    <xf numFmtId="0" fontId="2" fillId="21" borderId="29" xfId="7" applyFont="1" applyFill="1" applyBorder="1" applyAlignment="1">
      <alignment horizontal="center" vertical="center" wrapText="1"/>
    </xf>
    <xf numFmtId="0" fontId="2" fillId="21" borderId="48" xfId="7" applyFont="1" applyFill="1" applyBorder="1" applyAlignment="1">
      <alignment horizontal="center" vertical="center" wrapText="1"/>
    </xf>
    <xf numFmtId="0" fontId="2" fillId="21" borderId="32" xfId="7" applyFont="1" applyFill="1" applyBorder="1" applyAlignment="1">
      <alignment horizontal="center" vertical="center" wrapText="1"/>
    </xf>
    <xf numFmtId="0" fontId="0" fillId="0" borderId="28" xfId="7" applyFont="1" applyBorder="1" applyAlignment="1">
      <alignment horizontal="center" vertical="center"/>
    </xf>
    <xf numFmtId="0" fontId="0" fillId="0" borderId="29" xfId="7" applyFont="1" applyBorder="1" applyAlignment="1">
      <alignment vertical="center"/>
    </xf>
    <xf numFmtId="0" fontId="1" fillId="0" borderId="29" xfId="33" applyFont="1" applyBorder="1" applyAlignment="1" applyProtection="1">
      <alignment vertical="center"/>
    </xf>
    <xf numFmtId="0" fontId="1" fillId="0" borderId="10" xfId="7" applyFont="1" applyBorder="1" applyAlignment="1">
      <alignment vertical="center" wrapText="1"/>
    </xf>
    <xf numFmtId="0" fontId="21" fillId="0" borderId="10" xfId="33" applyBorder="1" applyAlignment="1" applyProtection="1">
      <alignment horizontal="left" vertical="center"/>
    </xf>
    <xf numFmtId="0" fontId="4" fillId="23" borderId="10" xfId="7" applyFont="1" applyFill="1" applyBorder="1" applyAlignment="1">
      <alignment horizontal="center" vertical="center"/>
    </xf>
    <xf numFmtId="0" fontId="2" fillId="21" borderId="13" xfId="7" applyFont="1" applyFill="1" applyBorder="1" applyAlignment="1">
      <alignment vertical="center" wrapText="1"/>
    </xf>
    <xf numFmtId="0" fontId="30" fillId="0" borderId="18" xfId="7" applyFont="1" applyBorder="1" applyAlignment="1">
      <alignment horizontal="left" vertical="center" wrapText="1"/>
    </xf>
    <xf numFmtId="0" fontId="1" fillId="0" borderId="10" xfId="33" applyFont="1" applyBorder="1" applyAlignment="1" applyProtection="1">
      <alignment vertical="center"/>
    </xf>
    <xf numFmtId="0" fontId="1" fillId="0" borderId="0" xfId="33" applyFont="1" applyAlignment="1" applyProtection="1">
      <alignment vertical="center"/>
    </xf>
    <xf numFmtId="0" fontId="1" fillId="0" borderId="10" xfId="0" applyFont="1" applyBorder="1"/>
    <xf numFmtId="0" fontId="1" fillId="0" borderId="10" xfId="0" applyFont="1" applyBorder="1" applyAlignment="1">
      <alignment vertical="center"/>
    </xf>
    <xf numFmtId="0" fontId="8" fillId="0" borderId="10" xfId="7" applyFont="1" applyBorder="1" applyAlignment="1">
      <alignment vertical="center" wrapText="1"/>
    </xf>
    <xf numFmtId="0" fontId="1" fillId="21" borderId="10" xfId="7" applyFont="1" applyFill="1" applyBorder="1" applyAlignment="1">
      <alignment vertical="center"/>
    </xf>
    <xf numFmtId="0" fontId="1" fillId="0" borderId="0" xfId="7" applyFont="1" applyBorder="1" applyAlignment="1">
      <alignment vertical="center" wrapText="1"/>
    </xf>
    <xf numFmtId="0" fontId="1" fillId="0" borderId="0" xfId="7" applyFont="1" applyAlignment="1">
      <alignment horizontal="center" vertical="center" wrapText="1"/>
    </xf>
    <xf numFmtId="0" fontId="1" fillId="21" borderId="10" xfId="7" applyFont="1" applyFill="1" applyBorder="1" applyAlignment="1">
      <alignment horizontal="center" vertical="center" wrapText="1"/>
    </xf>
    <xf numFmtId="0" fontId="1" fillId="0" borderId="10" xfId="7" applyFont="1" applyFill="1" applyBorder="1" applyAlignment="1">
      <alignment horizontal="center" vertical="center" wrapText="1"/>
    </xf>
    <xf numFmtId="0" fontId="1" fillId="21" borderId="10" xfId="7" applyFont="1" applyFill="1" applyBorder="1" applyAlignment="1">
      <alignment horizontal="center" vertical="center"/>
    </xf>
    <xf numFmtId="0" fontId="8" fillId="0" borderId="10" xfId="7" applyFont="1" applyFill="1" applyBorder="1"/>
    <xf numFmtId="0" fontId="77" fillId="0" borderId="10" xfId="7" applyFont="1" applyBorder="1" applyAlignment="1">
      <alignment vertical="center" wrapText="1"/>
    </xf>
    <xf numFmtId="0" fontId="146" fillId="0" borderId="10" xfId="7" applyFont="1" applyFill="1" applyBorder="1" applyAlignment="1">
      <alignment vertical="center" wrapText="1"/>
    </xf>
    <xf numFmtId="0" fontId="1" fillId="0" borderId="10" xfId="7" applyFont="1" applyBorder="1" applyAlignment="1">
      <alignment vertical="center" wrapText="1"/>
    </xf>
    <xf numFmtId="0" fontId="1" fillId="0" borderId="10" xfId="7" applyFont="1" applyFill="1" applyBorder="1"/>
    <xf numFmtId="0" fontId="0" fillId="0" borderId="10" xfId="7" applyFont="1" applyBorder="1" applyAlignment="1">
      <alignment horizontal="center" vertical="center"/>
    </xf>
    <xf numFmtId="0" fontId="0" fillId="0" borderId="10" xfId="7" applyFont="1" applyBorder="1" applyAlignment="1">
      <alignment horizontal="left" vertical="center"/>
    </xf>
    <xf numFmtId="0" fontId="4" fillId="64" borderId="20" xfId="7" applyFont="1" applyFill="1" applyBorder="1" applyAlignment="1">
      <alignment horizontal="center" vertical="center" wrapText="1"/>
    </xf>
    <xf numFmtId="0" fontId="4" fillId="23" borderId="10" xfId="7" applyFont="1" applyFill="1" applyBorder="1" applyAlignment="1">
      <alignment horizontal="center" vertical="center" wrapText="1"/>
    </xf>
    <xf numFmtId="0" fontId="2" fillId="24" borderId="29" xfId="7" applyFont="1" applyFill="1" applyBorder="1" applyAlignment="1">
      <alignment horizontal="center" vertical="center" wrapText="1"/>
    </xf>
    <xf numFmtId="0" fontId="4" fillId="64" borderId="31" xfId="7" applyFont="1" applyFill="1" applyBorder="1" applyAlignment="1">
      <alignment horizontal="center" vertical="center" wrapText="1"/>
    </xf>
    <xf numFmtId="0" fontId="4" fillId="0" borderId="0" xfId="7" applyFont="1" applyAlignment="1">
      <alignment vertical="center" wrapText="1"/>
    </xf>
    <xf numFmtId="0" fontId="2" fillId="0" borderId="0" xfId="7" applyFont="1" applyAlignment="1">
      <alignment vertical="center" wrapText="1"/>
    </xf>
    <xf numFmtId="0" fontId="2" fillId="0" borderId="0" xfId="7" applyFont="1" applyBorder="1" applyAlignment="1">
      <alignment horizontal="center" vertical="center" wrapText="1"/>
    </xf>
    <xf numFmtId="0" fontId="4" fillId="64" borderId="10" xfId="7" applyFont="1" applyFill="1" applyBorder="1" applyAlignment="1">
      <alignment horizontal="center" vertical="center" wrapText="1"/>
    </xf>
    <xf numFmtId="0" fontId="2" fillId="0" borderId="0" xfId="7" applyFont="1" applyBorder="1" applyAlignment="1">
      <alignment vertical="center" wrapText="1"/>
    </xf>
    <xf numFmtId="0" fontId="1" fillId="0" borderId="0" xfId="7" applyFont="1" applyAlignment="1">
      <alignment vertical="center" wrapText="1"/>
    </xf>
    <xf numFmtId="0" fontId="30" fillId="0" borderId="0" xfId="7" applyFont="1" applyAlignment="1">
      <alignment vertical="center"/>
    </xf>
    <xf numFmtId="0" fontId="1" fillId="0" borderId="0" xfId="7" applyFont="1" applyAlignment="1">
      <alignment vertical="center"/>
    </xf>
    <xf numFmtId="0" fontId="1" fillId="0" borderId="10" xfId="7" applyFont="1" applyBorder="1" applyAlignment="1">
      <alignment vertical="center" wrapText="1"/>
    </xf>
    <xf numFmtId="0" fontId="1" fillId="0" borderId="10" xfId="7" applyFont="1" applyBorder="1" applyAlignment="1">
      <alignment horizontal="center" vertical="center" wrapText="1"/>
    </xf>
    <xf numFmtId="0" fontId="1" fillId="0" borderId="10" xfId="7" applyFont="1" applyBorder="1" applyAlignment="1">
      <alignment vertical="center"/>
    </xf>
    <xf numFmtId="0" fontId="30" fillId="0" borderId="10" xfId="7" applyFont="1" applyBorder="1" applyAlignment="1">
      <alignment vertical="center" wrapText="1"/>
    </xf>
    <xf numFmtId="0" fontId="4" fillId="64" borderId="10" xfId="7" applyFont="1" applyFill="1" applyBorder="1" applyAlignment="1">
      <alignment horizontal="center" vertical="center" wrapText="1"/>
    </xf>
    <xf numFmtId="0" fontId="0" fillId="0" borderId="10" xfId="7" applyFont="1" applyBorder="1" applyAlignment="1">
      <alignment horizontal="left" vertical="center" wrapText="1"/>
    </xf>
    <xf numFmtId="0" fontId="0" fillId="0" borderId="10" xfId="7" applyFont="1" applyBorder="1" applyAlignment="1">
      <alignment vertical="center"/>
    </xf>
    <xf numFmtId="0" fontId="1" fillId="0" borderId="0" xfId="7" applyFont="1" applyAlignment="1">
      <alignment horizontal="left" vertical="center" wrapText="1"/>
    </xf>
    <xf numFmtId="0" fontId="1" fillId="21" borderId="10" xfId="7" applyFont="1" applyFill="1" applyBorder="1" applyAlignment="1">
      <alignment horizontal="left" vertical="center" wrapText="1"/>
    </xf>
    <xf numFmtId="0" fontId="1" fillId="0" borderId="10" xfId="40320" applyFont="1" applyBorder="1" applyAlignment="1">
      <alignment vertical="center"/>
    </xf>
    <xf numFmtId="49" fontId="1" fillId="0" borderId="10" xfId="40320" applyNumberFormat="1" applyFont="1" applyBorder="1" applyAlignment="1">
      <alignment horizontal="center" vertical="center"/>
    </xf>
    <xf numFmtId="0" fontId="30" fillId="0" borderId="10" xfId="40320" applyFont="1" applyBorder="1" applyAlignment="1">
      <alignment horizontal="center" vertical="center"/>
    </xf>
    <xf numFmtId="0" fontId="40" fillId="0" borderId="10" xfId="40320" applyFont="1" applyBorder="1" applyAlignment="1">
      <alignment horizontal="center" vertical="center"/>
    </xf>
    <xf numFmtId="0" fontId="29" fillId="0" borderId="10" xfId="40320" applyFont="1" applyBorder="1" applyAlignment="1">
      <alignment horizontal="center" vertical="center"/>
    </xf>
    <xf numFmtId="0" fontId="147" fillId="0" borderId="10" xfId="40320" applyFont="1" applyBorder="1" applyAlignment="1">
      <alignment horizontal="center" vertical="center"/>
    </xf>
    <xf numFmtId="0" fontId="148" fillId="0" borderId="10" xfId="40320" applyFont="1" applyBorder="1" applyAlignment="1">
      <alignment horizontal="center" vertical="center"/>
    </xf>
    <xf numFmtId="0" fontId="35" fillId="0" borderId="10" xfId="40320" applyFont="1" applyBorder="1" applyAlignment="1">
      <alignment horizontal="center" vertical="center"/>
    </xf>
    <xf numFmtId="0" fontId="1" fillId="0" borderId="10" xfId="7" applyFont="1" applyBorder="1" applyAlignment="1">
      <alignment horizontal="left" vertical="center" wrapText="1"/>
    </xf>
    <xf numFmtId="0" fontId="8" fillId="0" borderId="10" xfId="7" applyFont="1" applyBorder="1" applyAlignment="1">
      <alignment horizontal="left" vertical="center" wrapText="1"/>
    </xf>
    <xf numFmtId="0" fontId="0" fillId="0" borderId="10" xfId="7" applyFont="1" applyFill="1" applyBorder="1" applyAlignment="1">
      <alignment horizontal="left" vertical="center" wrapText="1"/>
    </xf>
    <xf numFmtId="0" fontId="1" fillId="0" borderId="10" xfId="7" applyFont="1" applyFill="1" applyBorder="1" applyAlignment="1">
      <alignment horizontal="left" vertical="center" wrapText="1"/>
    </xf>
    <xf numFmtId="0" fontId="77" fillId="0" borderId="10" xfId="7" applyFont="1" applyFill="1" applyBorder="1" applyAlignment="1">
      <alignment horizontal="left" vertical="center" wrapText="1"/>
    </xf>
    <xf numFmtId="0" fontId="1" fillId="0" borderId="10" xfId="40320" applyFont="1" applyFill="1" applyBorder="1" applyAlignment="1">
      <alignment horizontal="center" vertical="center"/>
    </xf>
    <xf numFmtId="0" fontId="0" fillId="0" borderId="10" xfId="40320" applyFont="1" applyFill="1" applyBorder="1" applyAlignment="1">
      <alignment horizontal="center" vertical="center"/>
    </xf>
    <xf numFmtId="0" fontId="1" fillId="0" borderId="10" xfId="40320" applyFont="1" applyBorder="1" applyAlignment="1">
      <alignment horizontal="center" vertical="center"/>
    </xf>
    <xf numFmtId="0" fontId="0" fillId="0" borderId="10" xfId="40320" applyFont="1" applyBorder="1" applyAlignment="1">
      <alignment horizontal="center" vertical="center"/>
    </xf>
    <xf numFmtId="0" fontId="1" fillId="0" borderId="10" xfId="40320" applyFont="1" applyBorder="1" applyAlignment="1">
      <alignment vertical="center" wrapText="1"/>
    </xf>
    <xf numFmtId="0" fontId="0" fillId="0" borderId="10" xfId="40320" applyFont="1" applyBorder="1" applyAlignment="1">
      <alignment horizontal="center" vertical="center" wrapText="1"/>
    </xf>
    <xf numFmtId="0" fontId="1" fillId="0" borderId="10" xfId="40320" applyFont="1" applyBorder="1" applyAlignment="1">
      <alignment horizontal="center" vertical="center" wrapText="1"/>
    </xf>
    <xf numFmtId="0" fontId="1" fillId="21" borderId="10" xfId="40320" applyFont="1" applyFill="1" applyBorder="1" applyAlignment="1">
      <alignment vertical="center" wrapText="1"/>
    </xf>
    <xf numFmtId="0" fontId="20" fillId="22" borderId="10" xfId="40320" applyFont="1" applyFill="1" applyBorder="1" applyAlignment="1">
      <alignment horizontal="center" vertical="center" wrapText="1"/>
    </xf>
    <xf numFmtId="0" fontId="4" fillId="21" borderId="10" xfId="40320" applyFont="1" applyFill="1" applyBorder="1" applyAlignment="1">
      <alignment horizontal="center" vertical="center" wrapText="1"/>
    </xf>
    <xf numFmtId="0" fontId="1" fillId="21" borderId="10" xfId="40320" applyFont="1" applyFill="1" applyBorder="1" applyAlignment="1">
      <alignment horizontal="center" vertical="center" wrapText="1"/>
    </xf>
    <xf numFmtId="0" fontId="0" fillId="21" borderId="10" xfId="40320" applyFont="1" applyFill="1" applyBorder="1" applyAlignment="1">
      <alignment horizontal="center" vertical="center" wrapText="1"/>
    </xf>
    <xf numFmtId="0" fontId="1" fillId="21" borderId="12" xfId="40320" applyFont="1" applyFill="1" applyBorder="1" applyAlignment="1">
      <alignment horizontal="center" vertical="center" wrapText="1"/>
    </xf>
    <xf numFmtId="0" fontId="30" fillId="0" borderId="10" xfId="40320" applyFont="1" applyBorder="1" applyAlignment="1">
      <alignment vertical="center"/>
    </xf>
    <xf numFmtId="0" fontId="20" fillId="26" borderId="10" xfId="40320" applyFont="1" applyFill="1" applyBorder="1" applyAlignment="1">
      <alignment horizontal="center" vertical="center" wrapText="1"/>
    </xf>
    <xf numFmtId="0" fontId="30" fillId="0" borderId="10" xfId="40320" applyFont="1" applyBorder="1" applyAlignment="1">
      <alignment vertical="center" wrapText="1"/>
    </xf>
    <xf numFmtId="0" fontId="30" fillId="0" borderId="10" xfId="33" applyFont="1" applyBorder="1" applyAlignment="1" applyProtection="1">
      <alignment vertical="center" wrapText="1"/>
    </xf>
    <xf numFmtId="0" fontId="34" fillId="0" borderId="10" xfId="40320" applyFont="1" applyBorder="1" applyAlignment="1">
      <alignment vertical="center" wrapText="1"/>
    </xf>
    <xf numFmtId="0" fontId="1" fillId="0" borderId="10" xfId="33" applyFont="1" applyBorder="1" applyAlignment="1" applyProtection="1">
      <alignment vertical="center" wrapText="1"/>
    </xf>
    <xf numFmtId="0" fontId="1" fillId="0" borderId="10" xfId="33" applyFont="1" applyBorder="1" applyAlignment="1" applyProtection="1">
      <alignment vertical="center"/>
    </xf>
    <xf numFmtId="0" fontId="20" fillId="30" borderId="10" xfId="40320" applyFont="1" applyFill="1" applyBorder="1" applyAlignment="1">
      <alignment horizontal="center" vertical="center" wrapText="1"/>
    </xf>
    <xf numFmtId="0" fontId="35" fillId="0" borderId="10" xfId="33" applyFont="1" applyBorder="1" applyAlignment="1" applyProtection="1">
      <alignment vertical="center" wrapText="1"/>
    </xf>
    <xf numFmtId="0" fontId="0" fillId="0" borderId="10" xfId="0" applyBorder="1"/>
    <xf numFmtId="0" fontId="20" fillId="26" borderId="12" xfId="40320" applyFont="1" applyFill="1" applyBorder="1" applyAlignment="1">
      <alignment horizontal="center" vertical="center" wrapText="1"/>
    </xf>
    <xf numFmtId="0" fontId="1" fillId="0" borderId="12" xfId="40320" applyFont="1" applyBorder="1" applyAlignment="1">
      <alignment horizontal="center" vertical="center" wrapText="1"/>
    </xf>
    <xf numFmtId="0" fontId="30" fillId="0" borderId="10" xfId="33" applyFont="1" applyBorder="1" applyAlignment="1" applyProtection="1">
      <alignment horizontal="left" vertical="center" wrapText="1"/>
    </xf>
    <xf numFmtId="0" fontId="30" fillId="0" borderId="10" xfId="40320" applyFont="1" applyBorder="1" applyAlignment="1">
      <alignment horizontal="left" vertical="center" wrapText="1"/>
    </xf>
    <xf numFmtId="0" fontId="20" fillId="26" borderId="10" xfId="7" applyFont="1" applyFill="1" applyBorder="1" applyAlignment="1">
      <alignment horizontal="center" vertical="center" wrapText="1"/>
    </xf>
    <xf numFmtId="0" fontId="1" fillId="21" borderId="10" xfId="40320" applyFont="1" applyFill="1" applyBorder="1" applyAlignment="1">
      <alignment horizontal="left" vertical="center" wrapText="1"/>
    </xf>
    <xf numFmtId="0" fontId="0" fillId="0" borderId="10" xfId="0" applyBorder="1" applyAlignment="1">
      <alignment horizontal="left" wrapText="1"/>
    </xf>
    <xf numFmtId="0" fontId="77" fillId="0" borderId="0" xfId="7" applyFont="1" applyAlignment="1">
      <alignment horizontal="left" vertical="center" wrapText="1"/>
    </xf>
    <xf numFmtId="0" fontId="77" fillId="0" borderId="10" xfId="7" applyFont="1" applyBorder="1" applyAlignment="1">
      <alignment horizontal="left" vertical="center" wrapText="1"/>
    </xf>
    <xf numFmtId="0" fontId="1" fillId="0" borderId="10" xfId="0" applyFont="1" applyBorder="1" applyAlignment="1">
      <alignment horizontal="left" wrapText="1"/>
    </xf>
    <xf numFmtId="0" fontId="0" fillId="0" borderId="10" xfId="0" applyBorder="1" applyAlignment="1">
      <alignment horizontal="left" vertical="center" wrapText="1"/>
    </xf>
    <xf numFmtId="0" fontId="1" fillId="0" borderId="10" xfId="40320" applyFont="1" applyBorder="1" applyAlignment="1">
      <alignment vertical="center" wrapText="1"/>
    </xf>
    <xf numFmtId="0" fontId="10" fillId="0" borderId="10" xfId="40320" applyFont="1" applyBorder="1" applyAlignment="1">
      <alignment vertical="center" wrapText="1"/>
    </xf>
    <xf numFmtId="0" fontId="1" fillId="0" borderId="10" xfId="40320" applyFont="1" applyBorder="1" applyAlignment="1">
      <alignment horizontal="center" vertical="center" wrapText="1"/>
    </xf>
    <xf numFmtId="0" fontId="1" fillId="21" borderId="10" xfId="40320" applyFont="1" applyFill="1" applyBorder="1" applyAlignment="1">
      <alignment vertical="center" wrapText="1"/>
    </xf>
    <xf numFmtId="0" fontId="20" fillId="22" borderId="10" xfId="40320" applyFont="1" applyFill="1" applyBorder="1" applyAlignment="1">
      <alignment horizontal="center" vertical="center" wrapText="1"/>
    </xf>
    <xf numFmtId="0" fontId="4" fillId="21" borderId="10" xfId="40320" applyFont="1" applyFill="1" applyBorder="1" applyAlignment="1">
      <alignment horizontal="center" vertical="center" wrapText="1"/>
    </xf>
    <xf numFmtId="0" fontId="1" fillId="21" borderId="10" xfId="40320" applyFont="1" applyFill="1" applyBorder="1" applyAlignment="1">
      <alignment horizontal="center" vertical="center" wrapText="1"/>
    </xf>
    <xf numFmtId="0" fontId="30" fillId="0" borderId="10" xfId="40320" applyFont="1" applyBorder="1" applyAlignment="1">
      <alignment vertical="center"/>
    </xf>
    <xf numFmtId="0" fontId="1" fillId="0" borderId="10" xfId="40320" applyFont="1" applyFill="1" applyBorder="1" applyAlignment="1">
      <alignment horizontal="center" vertical="center" wrapText="1"/>
    </xf>
    <xf numFmtId="0" fontId="20" fillId="26" borderId="10" xfId="40320" applyFont="1" applyFill="1" applyBorder="1" applyAlignment="1">
      <alignment horizontal="center" vertical="center" wrapText="1"/>
    </xf>
    <xf numFmtId="0" fontId="30" fillId="0" borderId="10" xfId="40320" applyFont="1" applyBorder="1" applyAlignment="1">
      <alignment vertical="center" wrapText="1"/>
    </xf>
    <xf numFmtId="0" fontId="30" fillId="0" borderId="10" xfId="33" applyFont="1" applyBorder="1" applyAlignment="1" applyProtection="1">
      <alignment vertical="center" wrapText="1"/>
    </xf>
    <xf numFmtId="0" fontId="34" fillId="0" borderId="10" xfId="40320" applyFont="1" applyBorder="1" applyAlignment="1">
      <alignment vertical="center" wrapText="1"/>
    </xf>
    <xf numFmtId="0" fontId="30" fillId="0" borderId="10" xfId="40320" applyFont="1" applyFill="1" applyBorder="1" applyAlignment="1">
      <alignment vertical="center" wrapText="1"/>
    </xf>
    <xf numFmtId="0" fontId="1" fillId="0" borderId="10" xfId="33" applyFont="1" applyBorder="1" applyAlignment="1" applyProtection="1">
      <alignment vertical="center" wrapText="1"/>
    </xf>
    <xf numFmtId="0" fontId="20" fillId="30" borderId="10" xfId="40320" applyFont="1" applyFill="1" applyBorder="1" applyAlignment="1">
      <alignment horizontal="center" vertical="center" wrapText="1"/>
    </xf>
    <xf numFmtId="0" fontId="35" fillId="0" borderId="10" xfId="33" applyFont="1" applyBorder="1" applyAlignment="1" applyProtection="1">
      <alignment vertical="center"/>
    </xf>
    <xf numFmtId="0" fontId="0" fillId="0" borderId="10" xfId="0" applyBorder="1"/>
    <xf numFmtId="0" fontId="1" fillId="0" borderId="10" xfId="40320" applyFont="1" applyBorder="1" applyAlignment="1">
      <alignment horizontal="center" vertical="center" wrapText="1"/>
    </xf>
    <xf numFmtId="0" fontId="1" fillId="0" borderId="10" xfId="40320" applyFont="1" applyBorder="1" applyAlignment="1">
      <alignment horizontal="left" vertical="center" wrapText="1"/>
    </xf>
    <xf numFmtId="0" fontId="20" fillId="22" borderId="10" xfId="40320" applyFont="1" applyFill="1" applyBorder="1" applyAlignment="1">
      <alignment horizontal="center" vertical="center" wrapText="1"/>
    </xf>
    <xf numFmtId="0" fontId="1" fillId="21" borderId="10" xfId="40320" applyFont="1" applyFill="1" applyBorder="1" applyAlignment="1">
      <alignment horizontal="center" vertical="center" wrapText="1"/>
    </xf>
    <xf numFmtId="0" fontId="1" fillId="0" borderId="10" xfId="40320" applyFont="1" applyFill="1" applyBorder="1" applyAlignment="1">
      <alignment horizontal="center" vertical="center" wrapText="1"/>
    </xf>
    <xf numFmtId="0" fontId="20" fillId="26" borderId="10" xfId="40320" applyFont="1" applyFill="1" applyBorder="1" applyAlignment="1">
      <alignment horizontal="center" vertical="center" wrapText="1"/>
    </xf>
    <xf numFmtId="0" fontId="1" fillId="0" borderId="10" xfId="33" applyFont="1" applyBorder="1" applyAlignment="1" applyProtection="1">
      <alignment horizontal="left" vertical="center" wrapText="1"/>
    </xf>
    <xf numFmtId="0" fontId="1" fillId="0" borderId="12" xfId="7" applyFont="1" applyBorder="1" applyAlignment="1">
      <alignment vertical="center" wrapText="1"/>
    </xf>
    <xf numFmtId="0" fontId="21" fillId="0" borderId="29" xfId="33" applyBorder="1" applyAlignment="1" applyProtection="1">
      <alignment vertical="center" wrapText="1"/>
    </xf>
    <xf numFmtId="0" fontId="1" fillId="0" borderId="10" xfId="7" applyFont="1" applyBorder="1" applyAlignment="1">
      <alignment vertical="center" wrapText="1"/>
    </xf>
    <xf numFmtId="0" fontId="1" fillId="0" borderId="10" xfId="33" applyFont="1" applyBorder="1" applyAlignment="1" applyProtection="1">
      <alignment horizontal="left" vertical="center"/>
    </xf>
    <xf numFmtId="0" fontId="1" fillId="0" borderId="10" xfId="0" applyFont="1" applyBorder="1" applyAlignment="1">
      <alignment horizontal="left" vertical="center"/>
    </xf>
    <xf numFmtId="0" fontId="146" fillId="0" borderId="10" xfId="33" applyFont="1" applyBorder="1" applyAlignment="1" applyProtection="1">
      <alignment horizontal="left" vertical="center"/>
    </xf>
    <xf numFmtId="0" fontId="1" fillId="0" borderId="0" xfId="7" applyFont="1" applyBorder="1" applyAlignment="1">
      <alignment horizontal="left" vertical="center"/>
    </xf>
    <xf numFmtId="0" fontId="26" fillId="0" borderId="10" xfId="40320" applyFont="1" applyBorder="1" applyAlignment="1">
      <alignment horizontal="center" vertical="center"/>
    </xf>
    <xf numFmtId="0" fontId="143" fillId="0" borderId="10" xfId="33" applyFont="1" applyBorder="1" applyAlignment="1" applyProtection="1">
      <alignment horizontal="left" vertical="center"/>
    </xf>
    <xf numFmtId="0" fontId="143" fillId="0" borderId="10" xfId="0" applyFont="1" applyBorder="1" applyAlignment="1">
      <alignment horizontal="left" vertical="center"/>
    </xf>
    <xf numFmtId="0" fontId="151" fillId="0" borderId="10" xfId="33" applyFont="1" applyBorder="1" applyAlignment="1" applyProtection="1">
      <alignment horizontal="left" vertical="center"/>
    </xf>
    <xf numFmtId="0" fontId="151" fillId="0" borderId="10" xfId="0" applyFont="1" applyBorder="1" applyAlignment="1">
      <alignment horizontal="left" vertical="center"/>
    </xf>
    <xf numFmtId="0" fontId="21" fillId="0" borderId="10" xfId="33" applyBorder="1" applyAlignment="1" applyProtection="1"/>
    <xf numFmtId="0" fontId="1" fillId="0" borderId="10" xfId="7" applyFont="1" applyBorder="1" applyAlignment="1">
      <alignment vertical="center"/>
    </xf>
    <xf numFmtId="0" fontId="1" fillId="0" borderId="0" xfId="7" applyFont="1" applyAlignment="1">
      <alignment vertical="center"/>
    </xf>
    <xf numFmtId="0" fontId="1" fillId="0" borderId="0" xfId="7" applyFont="1" applyAlignment="1">
      <alignment vertical="center" wrapText="1"/>
    </xf>
    <xf numFmtId="0" fontId="1" fillId="0" borderId="10" xfId="7" applyFont="1" applyBorder="1" applyAlignment="1">
      <alignment vertical="center" wrapText="1"/>
    </xf>
    <xf numFmtId="0" fontId="2" fillId="0" borderId="0" xfId="7" applyFont="1" applyAlignment="1">
      <alignment horizontal="left" vertical="center" wrapText="1"/>
    </xf>
    <xf numFmtId="0" fontId="1" fillId="0" borderId="11" xfId="7" applyFont="1" applyFill="1" applyBorder="1" applyAlignment="1">
      <alignment horizontal="center" vertical="center"/>
    </xf>
    <xf numFmtId="0" fontId="4" fillId="0" borderId="11" xfId="7" applyFont="1" applyBorder="1" applyAlignment="1">
      <alignment horizontal="center" vertical="center" wrapText="1"/>
    </xf>
    <xf numFmtId="0" fontId="151" fillId="0" borderId="11" xfId="7" applyFont="1" applyFill="1" applyBorder="1" applyAlignment="1">
      <alignment horizontal="center" vertical="center"/>
    </xf>
    <xf numFmtId="0" fontId="151" fillId="0" borderId="11" xfId="7" applyFont="1" applyBorder="1" applyAlignment="1">
      <alignment horizontal="center" vertical="center"/>
    </xf>
    <xf numFmtId="0" fontId="151" fillId="0" borderId="11" xfId="7" applyFont="1" applyBorder="1" applyAlignment="1">
      <alignment horizontal="center" vertical="center" wrapText="1"/>
    </xf>
    <xf numFmtId="0" fontId="151" fillId="0" borderId="17" xfId="7" applyFont="1" applyFill="1" applyBorder="1" applyAlignment="1">
      <alignment horizontal="center" vertical="center"/>
    </xf>
    <xf numFmtId="0" fontId="151" fillId="0" borderId="10" xfId="33" applyFont="1" applyBorder="1" applyAlignment="1" applyProtection="1">
      <alignment vertical="center"/>
    </xf>
    <xf numFmtId="0" fontId="151" fillId="0" borderId="10" xfId="33" applyFont="1" applyFill="1" applyBorder="1" applyAlignment="1" applyProtection="1">
      <alignment vertical="center"/>
    </xf>
    <xf numFmtId="0" fontId="151" fillId="0" borderId="0" xfId="33" applyFont="1" applyAlignment="1" applyProtection="1">
      <alignment vertical="center" wrapText="1"/>
    </xf>
    <xf numFmtId="0" fontId="151" fillId="0" borderId="10" xfId="33" applyFont="1" applyBorder="1" applyAlignment="1" applyProtection="1">
      <alignment vertical="center" wrapText="1"/>
    </xf>
    <xf numFmtId="0" fontId="151" fillId="0" borderId="15" xfId="33" applyFont="1" applyBorder="1" applyAlignment="1" applyProtection="1">
      <alignment vertical="center"/>
    </xf>
    <xf numFmtId="0" fontId="151" fillId="0" borderId="11" xfId="7" applyFont="1" applyBorder="1" applyAlignment="1">
      <alignment vertical="center" wrapText="1"/>
    </xf>
    <xf numFmtId="0" fontId="152" fillId="0" borderId="17" xfId="7" applyFont="1" applyBorder="1" applyAlignment="1">
      <alignment vertical="center" wrapText="1"/>
    </xf>
    <xf numFmtId="0" fontId="151" fillId="0" borderId="15" xfId="7" applyFont="1" applyBorder="1" applyAlignment="1">
      <alignment vertical="center"/>
    </xf>
    <xf numFmtId="0" fontId="19" fillId="22" borderId="10" xfId="7" applyFont="1" applyFill="1" applyBorder="1" applyAlignment="1">
      <alignment horizontal="left" vertical="center" wrapText="1"/>
    </xf>
    <xf numFmtId="0" fontId="4" fillId="25" borderId="11" xfId="7" applyFont="1" applyFill="1" applyBorder="1" applyAlignment="1">
      <alignment horizontal="center" vertical="center" wrapText="1"/>
    </xf>
    <xf numFmtId="0" fontId="1" fillId="0" borderId="17" xfId="7" applyFont="1" applyFill="1" applyBorder="1" applyAlignment="1">
      <alignment horizontal="center" vertical="center"/>
    </xf>
    <xf numFmtId="0" fontId="27" fillId="0" borderId="67" xfId="33" applyFont="1" applyBorder="1" applyAlignment="1" applyProtection="1">
      <alignment vertical="center"/>
    </xf>
    <xf numFmtId="0" fontId="1" fillId="0" borderId="15" xfId="7" applyFont="1" applyBorder="1" applyAlignment="1">
      <alignment vertical="center" wrapText="1"/>
    </xf>
    <xf numFmtId="0" fontId="1" fillId="0" borderId="10" xfId="7" applyFont="1" applyBorder="1" applyAlignment="1">
      <alignment horizontal="left" vertical="center" wrapText="1"/>
    </xf>
    <xf numFmtId="0" fontId="1" fillId="0" borderId="15" xfId="7" applyFont="1" applyBorder="1" applyAlignment="1">
      <alignment horizontal="left" vertical="center" wrapText="1"/>
    </xf>
    <xf numFmtId="0" fontId="1" fillId="0" borderId="18" xfId="7" applyFont="1" applyBorder="1" applyAlignment="1">
      <alignment horizontal="left" vertical="center" wrapText="1"/>
    </xf>
    <xf numFmtId="0" fontId="1" fillId="0" borderId="18" xfId="7" applyFont="1" applyBorder="1" applyAlignment="1">
      <alignment vertical="center" wrapText="1"/>
    </xf>
    <xf numFmtId="0" fontId="27" fillId="0" borderId="10" xfId="33" applyFont="1" applyBorder="1" applyAlignment="1" applyProtection="1">
      <alignment horizontal="left" vertical="center"/>
    </xf>
    <xf numFmtId="0" fontId="1" fillId="0" borderId="24" xfId="7" applyFont="1" applyBorder="1" applyAlignment="1">
      <alignment horizontal="center" vertical="center" wrapText="1"/>
    </xf>
    <xf numFmtId="0" fontId="1" fillId="0" borderId="25" xfId="7" applyFont="1" applyBorder="1" applyAlignment="1">
      <alignment vertical="center" wrapText="1"/>
    </xf>
    <xf numFmtId="0" fontId="1" fillId="0" borderId="28" xfId="7" applyFont="1" applyBorder="1" applyAlignment="1">
      <alignment horizontal="center" vertical="center" wrapText="1"/>
    </xf>
    <xf numFmtId="0" fontId="27" fillId="0" borderId="29" xfId="33" applyFont="1" applyBorder="1" applyAlignment="1" applyProtection="1">
      <alignment vertical="center" wrapText="1"/>
    </xf>
    <xf numFmtId="0" fontId="1" fillId="26" borderId="14" xfId="7" applyFont="1" applyFill="1" applyBorder="1" applyAlignment="1">
      <alignment horizontal="center" vertical="center"/>
    </xf>
    <xf numFmtId="0" fontId="19" fillId="26" borderId="10" xfId="7" applyFont="1" applyFill="1" applyBorder="1" applyAlignment="1">
      <alignment horizontal="center" vertical="center" wrapText="1"/>
    </xf>
    <xf numFmtId="0" fontId="1" fillId="0" borderId="10" xfId="33" applyFont="1" applyBorder="1" applyAlignment="1" applyProtection="1">
      <alignment horizontal="left" wrapText="1"/>
    </xf>
    <xf numFmtId="0" fontId="0" fillId="0" borderId="10" xfId="7" applyFont="1" applyBorder="1" applyAlignment="1">
      <alignment horizontal="left" vertical="center" wrapText="1"/>
    </xf>
    <xf numFmtId="0" fontId="1" fillId="0" borderId="10" xfId="7" applyFont="1" applyBorder="1" applyAlignment="1">
      <alignment horizontal="left" vertical="center"/>
    </xf>
    <xf numFmtId="0" fontId="20" fillId="26" borderId="10" xfId="40320" applyFont="1" applyFill="1" applyBorder="1" applyAlignment="1">
      <alignment horizontal="center" vertical="center" wrapText="1"/>
    </xf>
    <xf numFmtId="0" fontId="20" fillId="22" borderId="10" xfId="40320" applyFont="1" applyFill="1" applyBorder="1" applyAlignment="1">
      <alignment horizontal="center" vertical="center" wrapText="1"/>
    </xf>
    <xf numFmtId="0" fontId="1" fillId="0" borderId="39" xfId="7" applyFont="1" applyBorder="1" applyAlignment="1">
      <alignment horizontal="left" vertical="center" wrapText="1"/>
    </xf>
    <xf numFmtId="0" fontId="1" fillId="0" borderId="0" xfId="7" applyFont="1" applyBorder="1" applyAlignment="1">
      <alignment horizontal="left" vertical="center" wrapText="1"/>
    </xf>
    <xf numFmtId="0" fontId="20" fillId="30" borderId="10" xfId="40320" applyFont="1" applyFill="1" applyBorder="1" applyAlignment="1">
      <alignment horizontal="center" vertical="center" wrapText="1"/>
    </xf>
    <xf numFmtId="0" fontId="4" fillId="0" borderId="10" xfId="7" applyFont="1" applyBorder="1" applyAlignment="1">
      <alignment horizontal="center" vertical="center"/>
    </xf>
    <xf numFmtId="0" fontId="20" fillId="100" borderId="10" xfId="7" applyFont="1" applyFill="1" applyBorder="1" applyAlignment="1">
      <alignment horizontal="center" vertical="center" wrapText="1"/>
    </xf>
    <xf numFmtId="0" fontId="1" fillId="0" borderId="10" xfId="7" applyFont="1" applyBorder="1" applyAlignment="1">
      <alignment vertical="center"/>
    </xf>
    <xf numFmtId="0" fontId="4" fillId="22" borderId="10" xfId="7" applyFont="1" applyFill="1" applyBorder="1" applyAlignment="1">
      <alignment horizontal="left" vertical="center"/>
    </xf>
    <xf numFmtId="0" fontId="20" fillId="22" borderId="10" xfId="7" applyFont="1" applyFill="1" applyBorder="1" applyAlignment="1">
      <alignment horizontal="center" vertical="center"/>
    </xf>
    <xf numFmtId="0" fontId="4" fillId="0" borderId="10" xfId="7" applyFont="1" applyFill="1" applyBorder="1" applyAlignment="1">
      <alignment horizontal="center" vertical="center" wrapText="1"/>
    </xf>
    <xf numFmtId="0" fontId="1" fillId="0" borderId="10" xfId="7" applyFont="1" applyBorder="1" applyAlignment="1">
      <alignment horizontal="center" vertical="center"/>
    </xf>
    <xf numFmtId="0" fontId="20" fillId="30" borderId="10" xfId="7" applyFont="1" applyFill="1" applyBorder="1" applyAlignment="1">
      <alignment horizontal="center" vertical="center" wrapText="1"/>
    </xf>
    <xf numFmtId="0" fontId="30" fillId="0" borderId="39" xfId="7" applyFont="1" applyBorder="1" applyAlignment="1">
      <alignment horizontal="left" vertical="center" wrapText="1"/>
    </xf>
    <xf numFmtId="0" fontId="30" fillId="0" borderId="0" xfId="7" applyFont="1" applyBorder="1" applyAlignment="1">
      <alignment horizontal="left" vertical="center" wrapText="1"/>
    </xf>
    <xf numFmtId="0" fontId="20" fillId="30" borderId="12" xfId="7" applyFont="1" applyFill="1" applyBorder="1" applyAlignment="1">
      <alignment horizontal="center" vertical="center" wrapText="1"/>
    </xf>
    <xf numFmtId="0" fontId="20" fillId="30" borderId="14" xfId="7" applyFont="1" applyFill="1" applyBorder="1" applyAlignment="1">
      <alignment horizontal="center" vertical="center" wrapText="1"/>
    </xf>
    <xf numFmtId="0" fontId="20" fillId="22" borderId="12" xfId="7" applyFont="1" applyFill="1" applyBorder="1" applyAlignment="1">
      <alignment horizontal="center" vertical="center"/>
    </xf>
    <xf numFmtId="0" fontId="20" fillId="22" borderId="27" xfId="7" applyFont="1" applyFill="1" applyBorder="1" applyAlignment="1">
      <alignment horizontal="center" vertical="center"/>
    </xf>
    <xf numFmtId="0" fontId="20" fillId="22" borderId="14" xfId="7" applyFont="1" applyFill="1" applyBorder="1" applyAlignment="1">
      <alignment horizontal="center" vertical="center"/>
    </xf>
    <xf numFmtId="0" fontId="20" fillId="26" borderId="12" xfId="7" applyFont="1" applyFill="1" applyBorder="1" applyAlignment="1">
      <alignment horizontal="center" vertical="center"/>
    </xf>
    <xf numFmtId="0" fontId="20" fillId="26" borderId="27" xfId="7" applyFont="1" applyFill="1" applyBorder="1" applyAlignment="1">
      <alignment horizontal="center" vertical="center"/>
    </xf>
    <xf numFmtId="0" fontId="20" fillId="26" borderId="14" xfId="7" applyFont="1" applyFill="1" applyBorder="1" applyAlignment="1">
      <alignment horizontal="center" vertical="center"/>
    </xf>
    <xf numFmtId="0" fontId="30" fillId="0" borderId="39" xfId="7" applyFont="1" applyBorder="1" applyAlignment="1">
      <alignment vertical="center"/>
    </xf>
    <xf numFmtId="0" fontId="4" fillId="64" borderId="36" xfId="7" applyFont="1" applyFill="1" applyBorder="1" applyAlignment="1">
      <alignment horizontal="center" vertical="center" wrapText="1"/>
    </xf>
    <xf numFmtId="0" fontId="4" fillId="64" borderId="20" xfId="7" applyFont="1" applyFill="1" applyBorder="1" applyAlignment="1">
      <alignment horizontal="center" vertical="center" wrapText="1"/>
    </xf>
    <xf numFmtId="0" fontId="2" fillId="31" borderId="12" xfId="7" applyFont="1" applyFill="1" applyBorder="1" applyAlignment="1">
      <alignment horizontal="center" vertical="center" wrapText="1"/>
    </xf>
    <xf numFmtId="0" fontId="2" fillId="31" borderId="32" xfId="7" applyFont="1" applyFill="1" applyBorder="1" applyAlignment="1">
      <alignment horizontal="center" vertical="center" wrapText="1"/>
    </xf>
    <xf numFmtId="0" fontId="2" fillId="31" borderId="45" xfId="7" applyFont="1" applyFill="1" applyBorder="1" applyAlignment="1">
      <alignment horizontal="center" vertical="center" wrapText="1"/>
    </xf>
    <xf numFmtId="0" fontId="2" fillId="31" borderId="34" xfId="7" applyFont="1" applyFill="1" applyBorder="1" applyAlignment="1">
      <alignment horizontal="center" vertical="center" wrapText="1"/>
    </xf>
    <xf numFmtId="0" fontId="20" fillId="63" borderId="38" xfId="7" applyFont="1" applyFill="1" applyBorder="1" applyAlignment="1">
      <alignment horizontal="center" vertical="center" wrapText="1"/>
    </xf>
    <xf numFmtId="0" fontId="20" fillId="63" borderId="33" xfId="7" applyFont="1" applyFill="1" applyBorder="1" applyAlignment="1">
      <alignment horizontal="center" vertical="center" wrapText="1"/>
    </xf>
    <xf numFmtId="0" fontId="12" fillId="0" borderId="0" xfId="7" applyFont="1" applyAlignment="1">
      <alignment horizontal="center" vertical="center"/>
    </xf>
    <xf numFmtId="0" fontId="20" fillId="63" borderId="41" xfId="7" applyFont="1" applyFill="1" applyBorder="1" applyAlignment="1">
      <alignment horizontal="center" vertical="center" wrapText="1"/>
    </xf>
    <xf numFmtId="0" fontId="20" fillId="63" borderId="42" xfId="7" applyFont="1" applyFill="1" applyBorder="1" applyAlignment="1">
      <alignment horizontal="center" vertical="center" wrapText="1"/>
    </xf>
    <xf numFmtId="0" fontId="20" fillId="63" borderId="21" xfId="7" applyFont="1" applyFill="1" applyBorder="1" applyAlignment="1">
      <alignment horizontal="center" vertical="center" wrapText="1"/>
    </xf>
    <xf numFmtId="0" fontId="20" fillId="63" borderId="43" xfId="7" applyFont="1" applyFill="1" applyBorder="1" applyAlignment="1">
      <alignment horizontal="center" vertical="center" wrapText="1"/>
    </xf>
    <xf numFmtId="0" fontId="20" fillId="63" borderId="44" xfId="7" applyFont="1" applyFill="1" applyBorder="1" applyAlignment="1">
      <alignment horizontal="center" vertical="center" wrapText="1"/>
    </xf>
    <xf numFmtId="0" fontId="20" fillId="63" borderId="29" xfId="7" applyFont="1" applyFill="1" applyBorder="1" applyAlignment="1">
      <alignment horizontal="center" vertical="center" wrapText="1"/>
    </xf>
    <xf numFmtId="0" fontId="20" fillId="63" borderId="25" xfId="7" applyFont="1" applyFill="1" applyBorder="1" applyAlignment="1">
      <alignment horizontal="center" vertical="center" wrapText="1"/>
    </xf>
    <xf numFmtId="0" fontId="12" fillId="0" borderId="0" xfId="7" applyFont="1" applyBorder="1" applyAlignment="1">
      <alignment horizontal="center" vertical="center"/>
    </xf>
    <xf numFmtId="0" fontId="12" fillId="0" borderId="0" xfId="7" applyFont="1" applyAlignment="1">
      <alignment vertical="center"/>
    </xf>
    <xf numFmtId="0" fontId="0" fillId="0" borderId="12" xfId="7" applyFont="1" applyBorder="1" applyAlignment="1">
      <alignment vertical="center" wrapText="1"/>
    </xf>
    <xf numFmtId="0" fontId="12" fillId="0" borderId="12" xfId="7" applyFont="1" applyBorder="1" applyAlignment="1">
      <alignment vertical="center" wrapText="1"/>
    </xf>
    <xf numFmtId="0" fontId="12" fillId="0" borderId="10" xfId="7" applyFont="1" applyBorder="1" applyAlignment="1">
      <alignment vertical="center" wrapText="1"/>
    </xf>
    <xf numFmtId="0" fontId="4" fillId="68" borderId="32" xfId="7" applyFont="1" applyFill="1" applyBorder="1" applyAlignment="1">
      <alignment horizontal="center" vertical="center" wrapText="1"/>
    </xf>
    <xf numFmtId="0" fontId="4" fillId="68" borderId="45" xfId="7" applyFont="1" applyFill="1" applyBorder="1" applyAlignment="1">
      <alignment horizontal="center" vertical="center" wrapText="1"/>
    </xf>
    <xf numFmtId="0" fontId="4" fillId="68" borderId="26" xfId="7" applyFont="1" applyFill="1" applyBorder="1" applyAlignment="1">
      <alignment horizontal="center" vertical="center" wrapText="1"/>
    </xf>
    <xf numFmtId="0" fontId="4" fillId="0" borderId="0" xfId="7" applyFont="1" applyAlignment="1">
      <alignment vertical="center" wrapText="1"/>
    </xf>
    <xf numFmtId="0" fontId="2" fillId="0" borderId="0" xfId="7" applyFont="1" applyBorder="1" applyAlignment="1">
      <alignment horizontal="center" vertical="center"/>
    </xf>
    <xf numFmtId="0" fontId="4" fillId="0" borderId="0" xfId="7" applyFont="1" applyAlignment="1">
      <alignment vertical="center"/>
    </xf>
    <xf numFmtId="0" fontId="2" fillId="28" borderId="29" xfId="7" applyFont="1" applyFill="1" applyBorder="1" applyAlignment="1">
      <alignment horizontal="center" vertical="center" wrapText="1"/>
    </xf>
    <xf numFmtId="0" fontId="2" fillId="28" borderId="33" xfId="7" applyFont="1" applyFill="1" applyBorder="1" applyAlignment="1">
      <alignment horizontal="center" vertical="center" wrapText="1"/>
    </xf>
    <xf numFmtId="0" fontId="4" fillId="64" borderId="46" xfId="7" applyFont="1" applyFill="1" applyBorder="1" applyAlignment="1">
      <alignment horizontal="center" vertical="center" wrapText="1"/>
    </xf>
    <xf numFmtId="0" fontId="2" fillId="28" borderId="13" xfId="7" applyFont="1" applyFill="1" applyBorder="1" applyAlignment="1">
      <alignment horizontal="center" vertical="center" wrapText="1"/>
    </xf>
    <xf numFmtId="0" fontId="2" fillId="28" borderId="32" xfId="7" applyFont="1" applyFill="1" applyBorder="1" applyAlignment="1">
      <alignment horizontal="center" vertical="center" wrapText="1"/>
    </xf>
    <xf numFmtId="0" fontId="1" fillId="0" borderId="10" xfId="7" applyFont="1" applyBorder="1" applyAlignment="1">
      <alignment horizontal="left" vertical="center" wrapText="1"/>
    </xf>
    <xf numFmtId="0" fontId="1" fillId="0" borderId="12" xfId="7" applyFont="1" applyBorder="1" applyAlignment="1">
      <alignment horizontal="left" vertical="center" wrapText="1"/>
    </xf>
    <xf numFmtId="0" fontId="1" fillId="0" borderId="10" xfId="7" applyFont="1" applyBorder="1" applyAlignment="1">
      <alignment vertical="center" wrapText="1"/>
    </xf>
    <xf numFmtId="0" fontId="16" fillId="0" borderId="0" xfId="7" applyFont="1" applyAlignment="1">
      <alignment horizontal="center" vertical="center"/>
    </xf>
    <xf numFmtId="0" fontId="30" fillId="0" borderId="12" xfId="7" applyFont="1" applyBorder="1" applyAlignment="1">
      <alignment vertical="center" wrapText="1"/>
    </xf>
    <xf numFmtId="0" fontId="30" fillId="0" borderId="27" xfId="7" applyFont="1" applyBorder="1" applyAlignment="1">
      <alignment vertical="center" wrapText="1"/>
    </xf>
    <xf numFmtId="0" fontId="30" fillId="0" borderId="14" xfId="7" applyFont="1" applyBorder="1" applyAlignment="1">
      <alignment vertical="center" wrapText="1"/>
    </xf>
    <xf numFmtId="0" fontId="30" fillId="0" borderId="39" xfId="7" applyFont="1" applyBorder="1" applyAlignment="1">
      <alignment vertical="center" wrapText="1"/>
    </xf>
    <xf numFmtId="0" fontId="2" fillId="0" borderId="12" xfId="7" applyFont="1" applyBorder="1" applyAlignment="1">
      <alignment vertical="center" wrapText="1"/>
    </xf>
    <xf numFmtId="0" fontId="2" fillId="0" borderId="27" xfId="7" applyFont="1" applyBorder="1" applyAlignment="1">
      <alignment vertical="center" wrapText="1"/>
    </xf>
    <xf numFmtId="0" fontId="2" fillId="0" borderId="14" xfId="7" applyFont="1" applyBorder="1" applyAlignment="1">
      <alignment vertical="center" wrapText="1"/>
    </xf>
    <xf numFmtId="0" fontId="2" fillId="0" borderId="39" xfId="7" applyFont="1" applyBorder="1" applyAlignment="1">
      <alignment vertical="center" wrapText="1"/>
    </xf>
    <xf numFmtId="0" fontId="29" fillId="0" borderId="47" xfId="7" applyFont="1" applyBorder="1" applyAlignment="1">
      <alignment horizontal="center" vertical="center" wrapText="1"/>
    </xf>
    <xf numFmtId="0" fontId="29" fillId="0" borderId="12" xfId="7" applyFont="1" applyBorder="1" applyAlignment="1">
      <alignment horizontal="center" vertical="center" wrapText="1"/>
    </xf>
    <xf numFmtId="0" fontId="29" fillId="0" borderId="27" xfId="7" applyFont="1" applyBorder="1" applyAlignment="1">
      <alignment horizontal="center" vertical="center" wrapText="1"/>
    </xf>
    <xf numFmtId="0" fontId="29" fillId="0" borderId="14" xfId="7" applyFont="1" applyBorder="1" applyAlignment="1">
      <alignment horizontal="center" vertical="center" wrapText="1"/>
    </xf>
    <xf numFmtId="0" fontId="16" fillId="0" borderId="0" xfId="7" applyFont="1" applyAlignment="1">
      <alignment horizontal="center" vertical="center" wrapText="1"/>
    </xf>
    <xf numFmtId="0" fontId="2" fillId="0" borderId="0" xfId="7" applyFont="1" applyAlignment="1">
      <alignment vertical="center" wrapText="1"/>
    </xf>
    <xf numFmtId="0" fontId="2" fillId="0" borderId="0" xfId="7" applyFont="1" applyAlignment="1">
      <alignment horizontal="center" vertical="center" wrapText="1"/>
    </xf>
    <xf numFmtId="0" fontId="4" fillId="0" borderId="47" xfId="7" applyFont="1" applyBorder="1" applyAlignment="1">
      <alignment horizontal="center" vertical="center" wrapText="1"/>
    </xf>
    <xf numFmtId="0" fontId="4" fillId="0" borderId="12" xfId="7" applyFont="1" applyBorder="1" applyAlignment="1">
      <alignment horizontal="center" vertical="center" wrapText="1"/>
    </xf>
    <xf numFmtId="0" fontId="4" fillId="0" borderId="27" xfId="7" applyFont="1" applyBorder="1" applyAlignment="1">
      <alignment horizontal="center" vertical="center" wrapText="1"/>
    </xf>
    <xf numFmtId="0" fontId="4" fillId="0" borderId="14" xfId="7" applyFont="1" applyBorder="1" applyAlignment="1">
      <alignment horizontal="center" vertical="center" wrapText="1"/>
    </xf>
    <xf numFmtId="0" fontId="81" fillId="0" borderId="0" xfId="7" applyFont="1" applyAlignment="1">
      <alignment horizontal="center" vertical="center" wrapText="1"/>
    </xf>
    <xf numFmtId="0" fontId="2" fillId="0" borderId="0" xfId="7" applyFont="1" applyBorder="1" applyAlignment="1">
      <alignment horizontal="center" vertical="center" wrapText="1"/>
    </xf>
    <xf numFmtId="0" fontId="20" fillId="63" borderId="28" xfId="7" applyFont="1" applyFill="1" applyBorder="1" applyAlignment="1">
      <alignment horizontal="center" vertical="center" wrapText="1"/>
    </xf>
    <xf numFmtId="0" fontId="4" fillId="64" borderId="19" xfId="7" applyFont="1" applyFill="1" applyBorder="1" applyAlignment="1">
      <alignment horizontal="center" vertical="center" wrapText="1"/>
    </xf>
    <xf numFmtId="0" fontId="1" fillId="0" borderId="12" xfId="7" applyFont="1" applyBorder="1" applyAlignment="1">
      <alignment vertical="center" wrapText="1"/>
    </xf>
    <xf numFmtId="0" fontId="4" fillId="21" borderId="10" xfId="7" applyFont="1" applyFill="1" applyBorder="1" applyAlignment="1">
      <alignment horizontal="center" vertical="center" wrapText="1"/>
    </xf>
    <xf numFmtId="0" fontId="4" fillId="23" borderId="10" xfId="7" applyFont="1" applyFill="1" applyBorder="1" applyAlignment="1">
      <alignment horizontal="center" vertical="center" wrapText="1"/>
    </xf>
    <xf numFmtId="0" fontId="4" fillId="21" borderId="11" xfId="7" applyFont="1" applyFill="1" applyBorder="1" applyAlignment="1">
      <alignment horizontal="center" vertical="center" wrapText="1"/>
    </xf>
    <xf numFmtId="0" fontId="4" fillId="21" borderId="13" xfId="7" applyFont="1" applyFill="1" applyBorder="1" applyAlignment="1">
      <alignment horizontal="center" vertical="center" wrapText="1"/>
    </xf>
    <xf numFmtId="0" fontId="20" fillId="63" borderId="24" xfId="7" applyFont="1" applyFill="1" applyBorder="1" applyAlignment="1">
      <alignment horizontal="center" vertical="center" wrapText="1"/>
    </xf>
    <xf numFmtId="0" fontId="0" fillId="28" borderId="13" xfId="7" applyFont="1" applyFill="1" applyBorder="1" applyAlignment="1">
      <alignment horizontal="center" vertical="center" wrapText="1"/>
    </xf>
    <xf numFmtId="0" fontId="76" fillId="63" borderId="29" xfId="7" quotePrefix="1" applyFont="1" applyFill="1" applyBorder="1" applyAlignment="1">
      <alignment horizontal="center" vertical="center" wrapText="1"/>
    </xf>
    <xf numFmtId="0" fontId="76" fillId="63" borderId="33" xfId="7" quotePrefix="1" applyFont="1" applyFill="1" applyBorder="1" applyAlignment="1">
      <alignment horizontal="center" vertical="center" wrapText="1"/>
    </xf>
    <xf numFmtId="0" fontId="30" fillId="0" borderId="10" xfId="7" applyFont="1" applyBorder="1" applyAlignment="1">
      <alignment vertical="center" wrapText="1"/>
    </xf>
    <xf numFmtId="0" fontId="4" fillId="21" borderId="29" xfId="7" applyFont="1" applyFill="1" applyBorder="1" applyAlignment="1">
      <alignment horizontal="center" vertical="center" wrapText="1"/>
    </xf>
    <xf numFmtId="0" fontId="4" fillId="21" borderId="33" xfId="7" applyFont="1" applyFill="1" applyBorder="1" applyAlignment="1">
      <alignment horizontal="center" vertical="center" wrapText="1"/>
    </xf>
    <xf numFmtId="0" fontId="2" fillId="28" borderId="10" xfId="7" applyFont="1" applyFill="1" applyBorder="1" applyAlignment="1">
      <alignment horizontal="center" vertical="center" wrapText="1"/>
    </xf>
    <xf numFmtId="0" fontId="76" fillId="63" borderId="19" xfId="7" quotePrefix="1" applyFont="1" applyFill="1" applyBorder="1" applyAlignment="1">
      <alignment horizontal="center" vertical="center" wrapText="1"/>
    </xf>
    <xf numFmtId="0" fontId="76" fillId="63" borderId="11" xfId="7" quotePrefix="1" applyFont="1" applyFill="1" applyBorder="1" applyAlignment="1">
      <alignment horizontal="center" vertical="center" wrapText="1"/>
    </xf>
    <xf numFmtId="0" fontId="76" fillId="63" borderId="17" xfId="7" quotePrefix="1" applyFont="1" applyFill="1" applyBorder="1" applyAlignment="1">
      <alignment horizontal="center" vertical="center" wrapText="1"/>
    </xf>
    <xf numFmtId="0" fontId="0" fillId="28" borderId="10" xfId="7" applyFont="1" applyFill="1" applyBorder="1" applyAlignment="1">
      <alignment horizontal="center" vertical="center" wrapText="1"/>
    </xf>
    <xf numFmtId="0" fontId="76" fillId="63" borderId="31" xfId="7" quotePrefix="1" applyFont="1" applyFill="1" applyBorder="1" applyAlignment="1">
      <alignment horizontal="center" vertical="center" wrapText="1"/>
    </xf>
    <xf numFmtId="0" fontId="76" fillId="63" borderId="13" xfId="7" quotePrefix="1" applyFont="1" applyFill="1" applyBorder="1" applyAlignment="1">
      <alignment horizontal="center" vertical="center" wrapText="1"/>
    </xf>
    <xf numFmtId="0" fontId="76" fillId="63" borderId="16" xfId="7" quotePrefix="1" applyFont="1" applyFill="1" applyBorder="1" applyAlignment="1">
      <alignment horizontal="center" vertical="center" wrapText="1"/>
    </xf>
    <xf numFmtId="0" fontId="76" fillId="63" borderId="49" xfId="7" quotePrefix="1" applyFont="1" applyFill="1" applyBorder="1" applyAlignment="1">
      <alignment horizontal="center" vertical="center" wrapText="1"/>
    </xf>
    <xf numFmtId="0" fontId="76" fillId="63" borderId="37" xfId="7" quotePrefix="1" applyFont="1" applyFill="1" applyBorder="1" applyAlignment="1">
      <alignment horizontal="center" vertical="center" wrapText="1"/>
    </xf>
    <xf numFmtId="0" fontId="76" fillId="63" borderId="50" xfId="7" quotePrefix="1" applyFont="1" applyFill="1" applyBorder="1" applyAlignment="1">
      <alignment horizontal="center" vertical="center" wrapText="1"/>
    </xf>
    <xf numFmtId="0" fontId="0" fillId="28" borderId="29" xfId="7" applyFont="1" applyFill="1" applyBorder="1" applyAlignment="1">
      <alignment horizontal="center" vertical="center" wrapText="1"/>
    </xf>
    <xf numFmtId="0" fontId="0" fillId="28" borderId="38" xfId="7" applyFont="1" applyFill="1" applyBorder="1" applyAlignment="1">
      <alignment horizontal="center" vertical="center" wrapText="1"/>
    </xf>
    <xf numFmtId="0" fontId="0" fillId="28" borderId="33" xfId="7" applyFont="1" applyFill="1" applyBorder="1" applyAlignment="1">
      <alignment horizontal="center" vertical="center" wrapText="1"/>
    </xf>
    <xf numFmtId="0" fontId="0" fillId="0" borderId="0" xfId="7" applyFont="1" applyBorder="1" applyAlignment="1">
      <alignment horizontal="center" vertical="center"/>
    </xf>
    <xf numFmtId="0" fontId="4" fillId="64" borderId="42" xfId="7" applyFont="1" applyFill="1" applyBorder="1" applyAlignment="1">
      <alignment horizontal="center" vertical="center" wrapText="1"/>
    </xf>
    <xf numFmtId="0" fontId="2" fillId="28" borderId="12" xfId="7" applyFont="1" applyFill="1" applyBorder="1" applyAlignment="1">
      <alignment horizontal="center" vertical="center" wrapText="1"/>
    </xf>
    <xf numFmtId="0" fontId="4" fillId="64" borderId="33" xfId="7" applyFont="1" applyFill="1" applyBorder="1" applyAlignment="1">
      <alignment horizontal="center" vertical="center" wrapText="1"/>
    </xf>
    <xf numFmtId="0" fontId="30" fillId="0" borderId="48" xfId="7" applyFont="1" applyBorder="1" applyAlignment="1">
      <alignment vertical="center" wrapText="1"/>
    </xf>
    <xf numFmtId="0" fontId="0" fillId="21" borderId="29" xfId="7" applyFont="1" applyFill="1" applyBorder="1" applyAlignment="1">
      <alignment horizontal="center" vertical="center"/>
    </xf>
    <xf numFmtId="0" fontId="0" fillId="21" borderId="33" xfId="7" applyFont="1" applyFill="1" applyBorder="1" applyAlignment="1">
      <alignment horizontal="center" vertical="center"/>
    </xf>
    <xf numFmtId="0" fontId="30" fillId="0" borderId="29" xfId="7" applyFont="1" applyBorder="1" applyAlignment="1">
      <alignment vertical="center" wrapText="1"/>
    </xf>
    <xf numFmtId="0" fontId="0" fillId="0" borderId="0" xfId="7" applyFont="1" applyBorder="1" applyAlignment="1">
      <alignment horizontal="center" vertical="center" wrapText="1"/>
    </xf>
    <xf numFmtId="0" fontId="76" fillId="63" borderId="28" xfId="7" quotePrefix="1" applyFont="1" applyFill="1" applyBorder="1" applyAlignment="1">
      <alignment horizontal="center" vertical="center" wrapText="1"/>
    </xf>
    <xf numFmtId="0" fontId="76" fillId="63" borderId="41" xfId="7" quotePrefix="1" applyFont="1" applyFill="1" applyBorder="1" applyAlignment="1">
      <alignment horizontal="center" vertical="center" wrapText="1"/>
    </xf>
    <xf numFmtId="0" fontId="76" fillId="63" borderId="42" xfId="7" quotePrefix="1" applyFont="1" applyFill="1" applyBorder="1" applyAlignment="1">
      <alignment horizontal="center" vertical="center" wrapText="1"/>
    </xf>
    <xf numFmtId="0" fontId="76" fillId="63" borderId="38" xfId="7" quotePrefix="1" applyFont="1" applyFill="1" applyBorder="1" applyAlignment="1">
      <alignment horizontal="center" vertical="center" wrapText="1"/>
    </xf>
    <xf numFmtId="0" fontId="76" fillId="63" borderId="24" xfId="7" quotePrefix="1" applyFont="1" applyFill="1" applyBorder="1" applyAlignment="1">
      <alignment horizontal="center" vertical="center" wrapText="1"/>
    </xf>
    <xf numFmtId="0" fontId="76" fillId="63" borderId="25" xfId="7" quotePrefix="1" applyFont="1" applyFill="1" applyBorder="1" applyAlignment="1">
      <alignment horizontal="center" vertical="center" wrapText="1"/>
    </xf>
    <xf numFmtId="0" fontId="4" fillId="64" borderId="14" xfId="7" applyFont="1" applyFill="1" applyBorder="1" applyAlignment="1">
      <alignment horizontal="center" vertical="center" wrapText="1"/>
    </xf>
    <xf numFmtId="0" fontId="4" fillId="64" borderId="10" xfId="7" applyFont="1" applyFill="1" applyBorder="1" applyAlignment="1">
      <alignment horizontal="center" vertical="center" wrapText="1"/>
    </xf>
    <xf numFmtId="0" fontId="76" fillId="63" borderId="40" xfId="7" quotePrefix="1" applyFont="1" applyFill="1" applyBorder="1" applyAlignment="1">
      <alignment horizontal="center" vertical="center" wrapText="1"/>
    </xf>
    <xf numFmtId="0" fontId="1" fillId="0" borderId="29" xfId="7" applyFont="1" applyBorder="1" applyAlignment="1">
      <alignment vertical="center" wrapText="1"/>
    </xf>
    <xf numFmtId="0" fontId="2" fillId="0" borderId="48" xfId="7" applyFont="1" applyBorder="1" applyAlignment="1">
      <alignment vertical="center" wrapText="1"/>
    </xf>
    <xf numFmtId="0" fontId="2" fillId="28" borderId="45" xfId="7" applyFont="1" applyFill="1" applyBorder="1" applyAlignment="1">
      <alignment horizontal="center" vertical="center" wrapText="1"/>
    </xf>
    <xf numFmtId="0" fontId="76" fillId="63" borderId="28" xfId="7" applyFont="1" applyFill="1" applyBorder="1" applyAlignment="1">
      <alignment horizontal="center" vertical="center" wrapText="1"/>
    </xf>
    <xf numFmtId="0" fontId="76" fillId="63" borderId="41" xfId="7" applyFont="1" applyFill="1" applyBorder="1" applyAlignment="1">
      <alignment horizontal="center" vertical="center" wrapText="1"/>
    </xf>
    <xf numFmtId="0" fontId="76" fillId="63" borderId="42" xfId="7" applyFont="1" applyFill="1" applyBorder="1" applyAlignment="1">
      <alignment horizontal="center" vertical="center" wrapText="1"/>
    </xf>
    <xf numFmtId="0" fontId="76" fillId="63" borderId="29" xfId="7" applyFont="1" applyFill="1" applyBorder="1" applyAlignment="1">
      <alignment horizontal="center" vertical="center" wrapText="1"/>
    </xf>
    <xf numFmtId="0" fontId="76" fillId="63" borderId="38" xfId="7" applyFont="1" applyFill="1" applyBorder="1" applyAlignment="1">
      <alignment horizontal="center" vertical="center" wrapText="1"/>
    </xf>
    <xf numFmtId="0" fontId="76" fillId="63" borderId="33" xfId="7" applyFont="1" applyFill="1" applyBorder="1" applyAlignment="1">
      <alignment horizontal="center" vertical="center" wrapText="1"/>
    </xf>
    <xf numFmtId="0" fontId="2" fillId="0" borderId="10" xfId="7" applyFont="1" applyBorder="1" applyAlignment="1">
      <alignment vertical="center" wrapText="1"/>
    </xf>
    <xf numFmtId="0" fontId="2" fillId="0" borderId="10" xfId="7" applyFont="1" applyBorder="1" applyAlignment="1">
      <alignment horizontal="center" vertical="center" wrapText="1"/>
    </xf>
    <xf numFmtId="0" fontId="0" fillId="0" borderId="33" xfId="0" applyBorder="1" applyAlignment="1">
      <alignment horizontal="center" vertical="center" wrapText="1"/>
    </xf>
    <xf numFmtId="0" fontId="0" fillId="0" borderId="29" xfId="7" applyFont="1" applyBorder="1" applyAlignment="1">
      <alignment vertical="center" wrapText="1"/>
    </xf>
    <xf numFmtId="0" fontId="2" fillId="0" borderId="38" xfId="7" applyFont="1" applyBorder="1" applyAlignment="1">
      <alignment vertical="center" wrapText="1"/>
    </xf>
    <xf numFmtId="0" fontId="0" fillId="0" borderId="38" xfId="0" applyBorder="1" applyAlignment="1">
      <alignment vertical="center" wrapText="1"/>
    </xf>
    <xf numFmtId="0" fontId="0" fillId="0" borderId="33" xfId="0" applyBorder="1" applyAlignment="1">
      <alignment vertical="center" wrapText="1"/>
    </xf>
    <xf numFmtId="0" fontId="0" fillId="0" borderId="29" xfId="7" applyFont="1" applyBorder="1" applyAlignment="1">
      <alignment horizontal="center" vertical="center" wrapText="1"/>
    </xf>
    <xf numFmtId="0" fontId="2" fillId="0" borderId="38" xfId="7" applyFont="1" applyBorder="1" applyAlignment="1">
      <alignment horizontal="center" vertical="center" wrapText="1"/>
    </xf>
    <xf numFmtId="0" fontId="2" fillId="28" borderId="25" xfId="7" applyFont="1" applyFill="1" applyBorder="1" applyAlignment="1">
      <alignment horizontal="center" vertical="center" wrapText="1"/>
    </xf>
    <xf numFmtId="14" fontId="76" fillId="63" borderId="21" xfId="7" quotePrefix="1" applyNumberFormat="1" applyFont="1" applyFill="1" applyBorder="1" applyAlignment="1">
      <alignment horizontal="center" vertical="center" wrapText="1"/>
    </xf>
    <xf numFmtId="14" fontId="76" fillId="63" borderId="49" xfId="7" quotePrefix="1" applyNumberFormat="1" applyFont="1" applyFill="1" applyBorder="1" applyAlignment="1">
      <alignment horizontal="center" vertical="center" wrapText="1"/>
    </xf>
    <xf numFmtId="14" fontId="76" fillId="63" borderId="44" xfId="7" quotePrefix="1" applyNumberFormat="1" applyFont="1" applyFill="1" applyBorder="1" applyAlignment="1">
      <alignment horizontal="center" vertical="center" wrapText="1"/>
    </xf>
    <xf numFmtId="14" fontId="76" fillId="63" borderId="50" xfId="7" quotePrefix="1" applyNumberFormat="1" applyFont="1" applyFill="1" applyBorder="1" applyAlignment="1">
      <alignment horizontal="center" vertical="center" wrapText="1"/>
    </xf>
    <xf numFmtId="14" fontId="76" fillId="63" borderId="48" xfId="7" quotePrefix="1" applyNumberFormat="1" applyFont="1" applyFill="1" applyBorder="1" applyAlignment="1">
      <alignment horizontal="center" vertical="center" wrapText="1"/>
    </xf>
    <xf numFmtId="14" fontId="76" fillId="63" borderId="51" xfId="7" quotePrefix="1" applyNumberFormat="1" applyFont="1" applyFill="1" applyBorder="1" applyAlignment="1">
      <alignment horizontal="center" vertical="center" wrapText="1"/>
    </xf>
    <xf numFmtId="0" fontId="20" fillId="25" borderId="11" xfId="7" applyFont="1" applyFill="1" applyBorder="1" applyAlignment="1">
      <alignment horizontal="center" vertical="center" wrapText="1"/>
    </xf>
    <xf numFmtId="0" fontId="20" fillId="66" borderId="10" xfId="7" applyFont="1" applyFill="1" applyBorder="1" applyAlignment="1">
      <alignment horizontal="center" vertical="center" wrapText="1"/>
    </xf>
    <xf numFmtId="14" fontId="76" fillId="63" borderId="28" xfId="7" quotePrefix="1" applyNumberFormat="1" applyFont="1" applyFill="1" applyBorder="1" applyAlignment="1">
      <alignment horizontal="center" vertical="center" wrapText="1"/>
    </xf>
    <xf numFmtId="14" fontId="76" fillId="63" borderId="41" xfId="7" quotePrefix="1" applyNumberFormat="1" applyFont="1" applyFill="1" applyBorder="1" applyAlignment="1">
      <alignment horizontal="center" vertical="center" wrapText="1"/>
    </xf>
    <xf numFmtId="14" fontId="76" fillId="63" borderId="42" xfId="7" quotePrefix="1" applyNumberFormat="1" applyFont="1" applyFill="1" applyBorder="1" applyAlignment="1">
      <alignment horizontal="center" vertical="center" wrapText="1"/>
    </xf>
    <xf numFmtId="14" fontId="76" fillId="63" borderId="29" xfId="7" quotePrefix="1" applyNumberFormat="1" applyFont="1" applyFill="1" applyBorder="1" applyAlignment="1">
      <alignment horizontal="center" vertical="center" wrapText="1"/>
    </xf>
    <xf numFmtId="14" fontId="76" fillId="63" borderId="38" xfId="7" quotePrefix="1" applyNumberFormat="1" applyFont="1" applyFill="1" applyBorder="1" applyAlignment="1">
      <alignment horizontal="center" vertical="center" wrapText="1"/>
    </xf>
    <xf numFmtId="14" fontId="76" fillId="63" borderId="33" xfId="7" quotePrefix="1" applyNumberFormat="1" applyFont="1" applyFill="1" applyBorder="1" applyAlignment="1">
      <alignment horizontal="center" vertical="center" wrapText="1"/>
    </xf>
    <xf numFmtId="0" fontId="76" fillId="63" borderId="48" xfId="7" quotePrefix="1" applyFont="1" applyFill="1" applyBorder="1" applyAlignment="1">
      <alignment horizontal="center" vertical="center" wrapText="1"/>
    </xf>
    <xf numFmtId="0" fontId="76" fillId="63" borderId="52" xfId="7" quotePrefix="1" applyFont="1" applyFill="1" applyBorder="1" applyAlignment="1">
      <alignment horizontal="center" vertical="center" wrapText="1"/>
    </xf>
    <xf numFmtId="0" fontId="76" fillId="63" borderId="35" xfId="7" quotePrefix="1" applyFont="1" applyFill="1" applyBorder="1" applyAlignment="1">
      <alignment horizontal="center" vertical="center" wrapText="1"/>
    </xf>
    <xf numFmtId="14" fontId="76" fillId="63" borderId="53" xfId="7" quotePrefix="1" applyNumberFormat="1" applyFont="1" applyFill="1" applyBorder="1" applyAlignment="1">
      <alignment horizontal="center" vertical="center" wrapText="1"/>
    </xf>
    <xf numFmtId="14" fontId="76" fillId="63" borderId="40" xfId="7" quotePrefix="1" applyNumberFormat="1" applyFont="1" applyFill="1" applyBorder="1" applyAlignment="1">
      <alignment horizontal="center" vertical="center" wrapText="1"/>
    </xf>
    <xf numFmtId="14" fontId="76" fillId="63" borderId="35" xfId="7" quotePrefix="1" applyNumberFormat="1" applyFont="1" applyFill="1" applyBorder="1" applyAlignment="1">
      <alignment horizontal="center" vertical="center" wrapText="1"/>
    </xf>
    <xf numFmtId="0" fontId="2" fillId="27" borderId="29" xfId="7" applyFont="1" applyFill="1" applyBorder="1" applyAlignment="1">
      <alignment horizontal="center" vertical="center" wrapText="1"/>
    </xf>
    <xf numFmtId="0" fontId="2" fillId="27" borderId="33" xfId="7" applyFont="1" applyFill="1" applyBorder="1" applyAlignment="1">
      <alignment horizontal="center" vertical="center" wrapText="1"/>
    </xf>
    <xf numFmtId="0" fontId="0" fillId="0" borderId="45" xfId="7" applyFont="1" applyBorder="1" applyAlignment="1">
      <alignment horizontal="left" vertical="center" wrapText="1"/>
    </xf>
    <xf numFmtId="0" fontId="2" fillId="0" borderId="34" xfId="7" applyFont="1" applyBorder="1" applyAlignment="1">
      <alignment horizontal="left" vertical="center" wrapText="1"/>
    </xf>
    <xf numFmtId="0" fontId="4" fillId="23" borderId="29" xfId="7" applyFont="1" applyFill="1" applyBorder="1" applyAlignment="1">
      <alignment horizontal="center" vertical="center" wrapText="1"/>
    </xf>
    <xf numFmtId="0" fontId="4" fillId="23" borderId="33" xfId="7" applyFont="1" applyFill="1" applyBorder="1" applyAlignment="1">
      <alignment horizontal="center" vertical="center" wrapText="1"/>
    </xf>
    <xf numFmtId="0" fontId="2" fillId="24" borderId="29" xfId="7" applyFont="1" applyFill="1" applyBorder="1" applyAlignment="1">
      <alignment horizontal="center" vertical="center" wrapText="1"/>
    </xf>
    <xf numFmtId="0" fontId="2" fillId="24" borderId="33" xfId="7" applyFont="1" applyFill="1" applyBorder="1" applyAlignment="1">
      <alignment horizontal="center" vertical="center" wrapText="1"/>
    </xf>
    <xf numFmtId="0" fontId="0" fillId="68" borderId="29" xfId="7" applyFont="1" applyFill="1" applyBorder="1" applyAlignment="1">
      <alignment horizontal="center" vertical="center" wrapText="1"/>
    </xf>
    <xf numFmtId="0" fontId="0" fillId="68" borderId="33" xfId="7" applyFont="1" applyFill="1" applyBorder="1" applyAlignment="1">
      <alignment horizontal="center" vertical="center" wrapText="1"/>
    </xf>
    <xf numFmtId="0" fontId="21" fillId="0" borderId="10" xfId="33" applyBorder="1" applyAlignment="1" applyProtection="1">
      <alignment horizontal="left" vertical="center" wrapText="1"/>
    </xf>
    <xf numFmtId="0" fontId="0" fillId="0" borderId="10" xfId="7" applyFont="1" applyBorder="1" applyAlignment="1">
      <alignment horizontal="left" vertical="center" wrapText="1"/>
    </xf>
    <xf numFmtId="0" fontId="2" fillId="0" borderId="10" xfId="7" applyFont="1" applyBorder="1" applyAlignment="1">
      <alignment horizontal="left" vertical="center" wrapText="1"/>
    </xf>
    <xf numFmtId="0" fontId="2" fillId="0" borderId="29" xfId="7" applyFont="1" applyBorder="1" applyAlignment="1">
      <alignment horizontal="left" vertical="center" wrapText="1"/>
    </xf>
    <xf numFmtId="0" fontId="2" fillId="0" borderId="33" xfId="7" applyFont="1" applyBorder="1" applyAlignment="1">
      <alignment horizontal="left" vertical="center" wrapText="1"/>
    </xf>
    <xf numFmtId="0" fontId="8" fillId="0" borderId="28" xfId="7" applyFont="1" applyBorder="1" applyAlignment="1">
      <alignment horizontal="center" vertical="center" wrapText="1"/>
    </xf>
    <xf numFmtId="0" fontId="8" fillId="0" borderId="24" xfId="7" applyFont="1" applyBorder="1" applyAlignment="1">
      <alignment horizontal="center" vertical="center" wrapText="1"/>
    </xf>
    <xf numFmtId="0" fontId="0" fillId="0" borderId="32" xfId="7" applyFont="1" applyBorder="1" applyAlignment="1">
      <alignment horizontal="left" vertical="center" wrapText="1"/>
    </xf>
    <xf numFmtId="0" fontId="8" fillId="0" borderId="42" xfId="7" applyFont="1" applyBorder="1" applyAlignment="1">
      <alignment horizontal="center" vertical="center" wrapText="1"/>
    </xf>
    <xf numFmtId="0" fontId="21" fillId="0" borderId="10" xfId="33" applyBorder="1" applyAlignment="1" applyProtection="1">
      <alignment horizontal="left" vertical="center"/>
    </xf>
    <xf numFmtId="0" fontId="2" fillId="99" borderId="29" xfId="7" applyFont="1" applyFill="1" applyBorder="1" applyAlignment="1">
      <alignment horizontal="center" vertical="center" wrapText="1"/>
    </xf>
    <xf numFmtId="0" fontId="2" fillId="99" borderId="38" xfId="7" applyFont="1" applyFill="1" applyBorder="1" applyAlignment="1">
      <alignment horizontal="center" vertical="center" wrapText="1"/>
    </xf>
    <xf numFmtId="0" fontId="2" fillId="99" borderId="33" xfId="7" applyFont="1" applyFill="1" applyBorder="1" applyAlignment="1">
      <alignment horizontal="center" vertical="center" wrapText="1"/>
    </xf>
    <xf numFmtId="0" fontId="2" fillId="0" borderId="29" xfId="7" applyFont="1" applyFill="1" applyBorder="1" applyAlignment="1">
      <alignment horizontal="center" vertical="center" wrapText="1"/>
    </xf>
    <xf numFmtId="0" fontId="2" fillId="0" borderId="33" xfId="7" applyFont="1" applyFill="1" applyBorder="1" applyAlignment="1">
      <alignment horizontal="center" vertical="center" wrapText="1"/>
    </xf>
    <xf numFmtId="0" fontId="0" fillId="0" borderId="38" xfId="7" applyFont="1" applyBorder="1" applyAlignment="1">
      <alignment horizontal="left" vertical="center" wrapText="1"/>
    </xf>
    <xf numFmtId="0" fontId="2" fillId="99" borderId="29" xfId="7" applyFont="1" applyFill="1" applyBorder="1" applyAlignment="1">
      <alignment horizontal="center" vertical="center"/>
    </xf>
    <xf numFmtId="0" fontId="2" fillId="99" borderId="33" xfId="7" applyFont="1" applyFill="1" applyBorder="1" applyAlignment="1">
      <alignment horizontal="center" vertical="center"/>
    </xf>
    <xf numFmtId="0" fontId="30" fillId="0" borderId="15" xfId="7" applyFont="1" applyBorder="1" applyAlignment="1">
      <alignment vertical="center" wrapText="1"/>
    </xf>
    <xf numFmtId="0" fontId="30" fillId="0" borderId="18" xfId="7" applyFont="1" applyBorder="1" applyAlignment="1">
      <alignment vertical="center" wrapText="1"/>
    </xf>
    <xf numFmtId="0" fontId="20" fillId="22" borderId="20" xfId="7" applyFont="1" applyFill="1" applyBorder="1" applyAlignment="1">
      <alignment horizontal="center" vertical="center" wrapText="1"/>
    </xf>
    <xf numFmtId="0" fontId="20" fillId="22" borderId="30" xfId="7" applyFont="1" applyFill="1" applyBorder="1" applyAlignment="1">
      <alignment horizontal="center" vertical="center" wrapText="1"/>
    </xf>
    <xf numFmtId="0" fontId="30" fillId="0" borderId="10" xfId="7" applyFont="1" applyBorder="1" applyAlignment="1">
      <alignment vertical="center"/>
    </xf>
    <xf numFmtId="0" fontId="30" fillId="0" borderId="12" xfId="7" applyFont="1" applyBorder="1" applyAlignment="1">
      <alignment vertical="center"/>
    </xf>
    <xf numFmtId="0" fontId="20" fillId="25" borderId="12" xfId="7" applyFont="1" applyFill="1" applyBorder="1" applyAlignment="1">
      <alignment horizontal="center" vertical="center" wrapText="1"/>
    </xf>
    <xf numFmtId="0" fontId="20" fillId="25" borderId="27" xfId="7" applyFont="1" applyFill="1" applyBorder="1" applyAlignment="1">
      <alignment horizontal="center" vertical="center" wrapText="1"/>
    </xf>
    <xf numFmtId="0" fontId="4" fillId="69" borderId="29" xfId="7" applyFont="1" applyFill="1" applyBorder="1" applyAlignment="1">
      <alignment horizontal="center" vertical="center" wrapText="1"/>
    </xf>
    <xf numFmtId="0" fontId="4" fillId="69" borderId="25" xfId="7" applyFont="1" applyFill="1" applyBorder="1" applyAlignment="1">
      <alignment horizontal="center" vertical="center" wrapText="1"/>
    </xf>
    <xf numFmtId="0" fontId="6" fillId="0" borderId="0" xfId="7" applyFont="1" applyBorder="1" applyAlignment="1">
      <alignment vertical="center" wrapText="1"/>
    </xf>
    <xf numFmtId="0" fontId="2" fillId="0" borderId="0" xfId="7" applyFont="1" applyAlignment="1">
      <alignment horizontal="center" vertical="center"/>
    </xf>
    <xf numFmtId="0" fontId="151" fillId="0" borderId="10" xfId="7" applyFont="1" applyBorder="1" applyAlignment="1">
      <alignment horizontal="center" vertical="center" wrapText="1"/>
    </xf>
    <xf numFmtId="0" fontId="10" fillId="0" borderId="12" xfId="7" applyFont="1" applyBorder="1" applyAlignment="1">
      <alignment horizontal="left" vertical="center" wrapText="1"/>
    </xf>
    <xf numFmtId="0" fontId="2" fillId="0" borderId="12" xfId="7" applyFont="1" applyBorder="1" applyAlignment="1">
      <alignment horizontal="left" vertical="center" wrapText="1"/>
    </xf>
    <xf numFmtId="0" fontId="2" fillId="0" borderId="18" xfId="7" applyFont="1" applyBorder="1" applyAlignment="1">
      <alignment horizontal="left" vertical="center" wrapText="1"/>
    </xf>
    <xf numFmtId="0" fontId="2" fillId="0" borderId="15" xfId="7" applyFont="1" applyBorder="1" applyAlignment="1">
      <alignment vertical="center" wrapText="1"/>
    </xf>
    <xf numFmtId="0" fontId="6" fillId="0" borderId="28" xfId="7" applyFont="1" applyBorder="1" applyAlignment="1">
      <alignment horizontal="center" vertical="center" wrapText="1"/>
    </xf>
    <xf numFmtId="0" fontId="6" fillId="0" borderId="42" xfId="7" applyFont="1" applyBorder="1" applyAlignment="1">
      <alignment horizontal="center" vertical="center" wrapText="1"/>
    </xf>
    <xf numFmtId="0" fontId="21" fillId="0" borderId="29" xfId="33" applyBorder="1" applyAlignment="1" applyProtection="1">
      <alignment horizontal="left" vertical="center" wrapText="1"/>
    </xf>
    <xf numFmtId="0" fontId="21" fillId="0" borderId="33" xfId="33" applyBorder="1" applyAlignment="1" applyProtection="1">
      <alignment horizontal="left" vertical="center" wrapText="1"/>
    </xf>
    <xf numFmtId="0" fontId="0" fillId="0" borderId="29" xfId="7" applyFont="1" applyBorder="1" applyAlignment="1">
      <alignment horizontal="left" vertical="center" wrapText="1"/>
    </xf>
    <xf numFmtId="0" fontId="6" fillId="0" borderId="33" xfId="7" applyFont="1" applyBorder="1" applyAlignment="1">
      <alignment horizontal="left" vertical="center" wrapText="1"/>
    </xf>
    <xf numFmtId="0" fontId="80" fillId="0" borderId="0" xfId="7" applyFont="1" applyAlignment="1">
      <alignment vertical="center"/>
    </xf>
    <xf numFmtId="0" fontId="4" fillId="21" borderId="21" xfId="7" applyFont="1" applyFill="1" applyBorder="1" applyAlignment="1">
      <alignment horizontal="center" vertical="center" wrapText="1"/>
    </xf>
    <xf numFmtId="0" fontId="4" fillId="21" borderId="39" xfId="7" quotePrefix="1" applyFont="1" applyFill="1" applyBorder="1" applyAlignment="1">
      <alignment horizontal="center" vertical="center" wrapText="1"/>
    </xf>
    <xf numFmtId="0" fontId="4" fillId="21" borderId="54" xfId="7" quotePrefix="1" applyFont="1" applyFill="1" applyBorder="1" applyAlignment="1">
      <alignment horizontal="center" vertical="center" wrapText="1"/>
    </xf>
    <xf numFmtId="0" fontId="4" fillId="21" borderId="53" xfId="7" quotePrefix="1" applyFont="1" applyFill="1" applyBorder="1" applyAlignment="1">
      <alignment horizontal="center" vertical="center" wrapText="1"/>
    </xf>
    <xf numFmtId="0" fontId="4" fillId="21" borderId="47" xfId="7" quotePrefix="1" applyFont="1" applyFill="1" applyBorder="1" applyAlignment="1">
      <alignment horizontal="center" vertical="center" wrapText="1"/>
    </xf>
    <xf numFmtId="0" fontId="4" fillId="21" borderId="55" xfId="7" quotePrefix="1" applyFont="1" applyFill="1" applyBorder="1" applyAlignment="1">
      <alignment horizontal="center" vertical="center" wrapText="1"/>
    </xf>
    <xf numFmtId="0" fontId="21" fillId="0" borderId="29" xfId="33" applyBorder="1" applyAlignment="1" applyProtection="1">
      <alignment vertical="center" wrapText="1"/>
    </xf>
    <xf numFmtId="0" fontId="21" fillId="0" borderId="33" xfId="33" applyBorder="1" applyAlignment="1" applyProtection="1">
      <alignment vertical="center" wrapText="1"/>
    </xf>
    <xf numFmtId="0" fontId="2" fillId="0" borderId="0" xfId="7" applyFont="1" applyBorder="1" applyAlignment="1">
      <alignment vertical="center" wrapText="1"/>
    </xf>
    <xf numFmtId="0" fontId="2" fillId="0" borderId="29" xfId="7" applyFont="1" applyBorder="1" applyAlignment="1">
      <alignment vertical="center" wrapText="1"/>
    </xf>
    <xf numFmtId="0" fontId="2" fillId="0" borderId="33" xfId="7" applyFont="1" applyBorder="1" applyAlignment="1">
      <alignment vertical="center" wrapText="1"/>
    </xf>
    <xf numFmtId="0" fontId="2" fillId="0" borderId="32" xfId="7" applyFont="1" applyBorder="1" applyAlignment="1">
      <alignment vertical="center" wrapText="1"/>
    </xf>
    <xf numFmtId="0" fontId="2" fillId="0" borderId="34" xfId="7" applyFont="1" applyBorder="1" applyAlignment="1">
      <alignment vertical="center" wrapText="1"/>
    </xf>
    <xf numFmtId="0" fontId="2" fillId="0" borderId="28" xfId="7" applyFont="1" applyBorder="1" applyAlignment="1">
      <alignment vertical="center" wrapText="1"/>
    </xf>
    <xf numFmtId="0" fontId="2" fillId="0" borderId="42" xfId="7" applyFont="1" applyBorder="1" applyAlignment="1">
      <alignment vertical="center" wrapText="1"/>
    </xf>
    <xf numFmtId="0" fontId="4" fillId="23" borderId="15" xfId="7" applyFont="1" applyFill="1" applyBorder="1" applyAlignment="1">
      <alignment horizontal="center" vertical="center" wrapText="1"/>
    </xf>
    <xf numFmtId="0" fontId="4" fillId="23" borderId="16" xfId="7" applyFont="1" applyFill="1" applyBorder="1" applyAlignment="1">
      <alignment horizontal="center" vertical="center" wrapText="1"/>
    </xf>
    <xf numFmtId="0" fontId="4" fillId="64" borderId="31" xfId="7" applyFont="1" applyFill="1" applyBorder="1" applyAlignment="1">
      <alignment horizontal="center" vertical="center" wrapText="1"/>
    </xf>
    <xf numFmtId="0" fontId="20" fillId="66" borderId="13" xfId="7" applyFont="1" applyFill="1" applyBorder="1" applyAlignment="1">
      <alignment horizontal="center" vertical="center" wrapText="1"/>
    </xf>
    <xf numFmtId="0" fontId="4" fillId="23" borderId="13" xfId="7" applyFont="1" applyFill="1" applyBorder="1" applyAlignment="1">
      <alignment horizontal="center" vertical="center" wrapText="1"/>
    </xf>
    <xf numFmtId="0" fontId="2" fillId="21" borderId="10" xfId="7" applyFont="1" applyFill="1" applyBorder="1" applyAlignment="1">
      <alignment horizontal="center" vertical="center" wrapText="1"/>
    </xf>
    <xf numFmtId="0" fontId="8" fillId="0" borderId="47" xfId="7" applyFont="1" applyBorder="1" applyAlignment="1">
      <alignment vertical="center"/>
    </xf>
    <xf numFmtId="0" fontId="8" fillId="0" borderId="0" xfId="7" applyFont="1" applyAlignment="1">
      <alignment vertical="center"/>
    </xf>
    <xf numFmtId="0" fontId="16" fillId="0" borderId="0" xfId="7" applyFont="1" applyAlignment="1">
      <alignment vertical="center"/>
    </xf>
    <xf numFmtId="0" fontId="8" fillId="0" borderId="39" xfId="7" applyFont="1" applyBorder="1" applyAlignment="1">
      <alignment vertical="center"/>
    </xf>
    <xf numFmtId="0" fontId="1" fillId="0" borderId="0" xfId="7" applyFont="1" applyBorder="1" applyAlignment="1">
      <alignment vertical="center"/>
    </xf>
    <xf numFmtId="0" fontId="1" fillId="0" borderId="0" xfId="7" applyFont="1" applyAlignment="1">
      <alignment vertical="center" wrapText="1"/>
    </xf>
    <xf numFmtId="0" fontId="29" fillId="0" borderId="0" xfId="7" applyFont="1" applyAlignment="1">
      <alignment vertical="center"/>
    </xf>
    <xf numFmtId="0" fontId="30" fillId="0" borderId="0" xfId="7" applyFont="1" applyAlignment="1">
      <alignment vertical="center"/>
    </xf>
    <xf numFmtId="0" fontId="8" fillId="0" borderId="0" xfId="7" applyFont="1" applyAlignment="1">
      <alignment horizontal="left" vertical="center"/>
    </xf>
    <xf numFmtId="0" fontId="1" fillId="0" borderId="0" xfId="7" applyFont="1" applyAlignment="1">
      <alignment vertical="center"/>
    </xf>
    <xf numFmtId="0" fontId="8" fillId="0" borderId="0" xfId="7" applyFont="1" applyAlignment="1">
      <alignment vertical="center" wrapText="1"/>
    </xf>
    <xf numFmtId="0" fontId="30" fillId="0" borderId="0" xfId="7" applyFont="1" applyAlignment="1">
      <alignment vertical="center" wrapText="1"/>
    </xf>
    <xf numFmtId="0" fontId="1" fillId="0" borderId="39" xfId="7" applyFont="1" applyBorder="1" applyAlignment="1">
      <alignment horizontal="center" vertical="center"/>
    </xf>
    <xf numFmtId="0" fontId="1" fillId="0" borderId="10" xfId="7" applyFont="1" applyBorder="1" applyAlignment="1">
      <alignment horizontal="center" vertical="center" wrapText="1"/>
    </xf>
    <xf numFmtId="0" fontId="29" fillId="0" borderId="0" xfId="7" applyFont="1" applyBorder="1" applyAlignment="1">
      <alignment horizontal="left" vertical="center" indent="15"/>
    </xf>
    <xf numFmtId="0" fontId="30" fillId="0" borderId="0" xfId="7" applyFont="1" applyBorder="1" applyAlignment="1">
      <alignment vertical="center" wrapText="1"/>
    </xf>
    <xf numFmtId="0" fontId="30" fillId="0" borderId="0" xfId="7" applyFont="1" applyBorder="1" applyAlignment="1">
      <alignment vertical="center"/>
    </xf>
    <xf numFmtId="0" fontId="8" fillId="0" borderId="0" xfId="7" applyFont="1" applyBorder="1" applyAlignment="1">
      <alignment vertical="center"/>
    </xf>
    <xf numFmtId="0" fontId="0" fillId="0" borderId="10" xfId="7" applyFont="1" applyBorder="1" applyAlignment="1">
      <alignment vertical="center"/>
    </xf>
    <xf numFmtId="0" fontId="29" fillId="0" borderId="39" xfId="7" applyFont="1" applyBorder="1" applyAlignment="1">
      <alignment vertical="center"/>
    </xf>
    <xf numFmtId="0" fontId="1" fillId="0" borderId="0" xfId="7" applyFont="1" applyAlignment="1">
      <alignment horizontal="center" vertical="center"/>
    </xf>
    <xf numFmtId="0" fontId="4" fillId="0" borderId="47" xfId="7" applyFont="1" applyBorder="1" applyAlignment="1">
      <alignment horizontal="left" vertical="center" indent="15"/>
    </xf>
    <xf numFmtId="0" fontId="4" fillId="0" borderId="27" xfId="7" applyFont="1" applyBorder="1" applyAlignment="1">
      <alignment horizontal="left" vertical="center" indent="15"/>
    </xf>
    <xf numFmtId="0" fontId="4" fillId="0" borderId="0" xfId="7" applyFont="1" applyAlignment="1">
      <alignment horizontal="left" vertical="center" wrapText="1" indent="15"/>
    </xf>
    <xf numFmtId="0" fontId="0" fillId="0" borderId="0" xfId="7" applyFont="1" applyAlignment="1">
      <alignment vertical="center" wrapText="1"/>
    </xf>
    <xf numFmtId="14" fontId="0" fillId="0" borderId="10" xfId="7" applyNumberFormat="1" applyFont="1" applyBorder="1" applyAlignment="1">
      <alignment horizontal="center" vertical="center"/>
    </xf>
  </cellXfs>
  <cellStyles count="40329">
    <cellStyle name="20% - Accent1 2" xfId="51"/>
    <cellStyle name="20% - Accent1 2 10" xfId="52"/>
    <cellStyle name="20% - Accent1 2 11" xfId="53"/>
    <cellStyle name="20% - Accent1 2 12" xfId="54"/>
    <cellStyle name="20% - Accent1 2 13" xfId="55"/>
    <cellStyle name="20% - Accent1 2 14" xfId="56"/>
    <cellStyle name="20% - Accent1 2 15" xfId="57"/>
    <cellStyle name="20% - Accent1 2 16" xfId="58"/>
    <cellStyle name="20% - Accent1 2 17" xfId="59"/>
    <cellStyle name="20% - Accent1 2 18" xfId="60"/>
    <cellStyle name="20% - Accent1 2 19" xfId="61"/>
    <cellStyle name="20% - Accent1 2 2" xfId="62"/>
    <cellStyle name="20% - Accent1 2 20" xfId="63"/>
    <cellStyle name="20% - Accent1 2 21" xfId="64"/>
    <cellStyle name="20% - Accent1 2 22" xfId="65"/>
    <cellStyle name="20% - Accent1 2 23" xfId="66"/>
    <cellStyle name="20% - Accent1 2 24" xfId="67"/>
    <cellStyle name="20% - Accent1 2 25" xfId="68"/>
    <cellStyle name="20% - Accent1 2 26" xfId="69"/>
    <cellStyle name="20% - Accent1 2 27" xfId="70"/>
    <cellStyle name="20% - Accent1 2 28" xfId="71"/>
    <cellStyle name="20% - Accent1 2 29" xfId="72"/>
    <cellStyle name="20% - Accent1 2 3" xfId="73"/>
    <cellStyle name="20% - Accent1 2 30" xfId="74"/>
    <cellStyle name="20% - Accent1 2 31" xfId="75"/>
    <cellStyle name="20% - Accent1 2 32" xfId="76"/>
    <cellStyle name="20% - Accent1 2 33" xfId="77"/>
    <cellStyle name="20% - Accent1 2 34" xfId="78"/>
    <cellStyle name="20% - Accent1 2 35" xfId="79"/>
    <cellStyle name="20% - Accent1 2 36" xfId="80"/>
    <cellStyle name="20% - Accent1 2 37" xfId="81"/>
    <cellStyle name="20% - Accent1 2 38" xfId="82"/>
    <cellStyle name="20% - Accent1 2 39" xfId="83"/>
    <cellStyle name="20% - Accent1 2 4" xfId="84"/>
    <cellStyle name="20% - Accent1 2 5" xfId="85"/>
    <cellStyle name="20% - Accent1 2 6" xfId="86"/>
    <cellStyle name="20% - Accent1 2 7" xfId="87"/>
    <cellStyle name="20% - Accent1 2 8" xfId="88"/>
    <cellStyle name="20% - Accent1 2 9" xfId="89"/>
    <cellStyle name="20% - Accent1 3" xfId="90"/>
    <cellStyle name="20% - Accent1 3 2" xfId="91"/>
    <cellStyle name="20% - Accent1 3 3" xfId="92"/>
    <cellStyle name="20% - Accent1 4" xfId="93"/>
    <cellStyle name="20% - Accent1 4 2" xfId="94"/>
    <cellStyle name="20% - Accent1 4 3" xfId="95"/>
    <cellStyle name="20% - Accent1 5" xfId="96"/>
    <cellStyle name="20% - Accent1 5 10" xfId="97"/>
    <cellStyle name="20% - Accent1 5 11" xfId="98"/>
    <cellStyle name="20% - Accent1 5 12" xfId="99"/>
    <cellStyle name="20% - Accent1 5 13" xfId="100"/>
    <cellStyle name="20% - Accent1 5 14" xfId="101"/>
    <cellStyle name="20% - Accent1 5 15" xfId="102"/>
    <cellStyle name="20% - Accent1 5 16" xfId="103"/>
    <cellStyle name="20% - Accent1 5 17" xfId="104"/>
    <cellStyle name="20% - Accent1 5 18" xfId="105"/>
    <cellStyle name="20% - Accent1 5 19" xfId="106"/>
    <cellStyle name="20% - Accent1 5 2" xfId="107"/>
    <cellStyle name="20% - Accent1 5 20" xfId="108"/>
    <cellStyle name="20% - Accent1 5 21" xfId="109"/>
    <cellStyle name="20% - Accent1 5 22" xfId="110"/>
    <cellStyle name="20% - Accent1 5 23" xfId="111"/>
    <cellStyle name="20% - Accent1 5 24" xfId="112"/>
    <cellStyle name="20% - Accent1 5 25" xfId="113"/>
    <cellStyle name="20% - Accent1 5 26" xfId="114"/>
    <cellStyle name="20% - Accent1 5 27" xfId="115"/>
    <cellStyle name="20% - Accent1 5 28" xfId="116"/>
    <cellStyle name="20% - Accent1 5 29" xfId="117"/>
    <cellStyle name="20% - Accent1 5 3" xfId="118"/>
    <cellStyle name="20% - Accent1 5 30" xfId="119"/>
    <cellStyle name="20% - Accent1 5 31" xfId="120"/>
    <cellStyle name="20% - Accent1 5 32" xfId="121"/>
    <cellStyle name="20% - Accent1 5 33" xfId="122"/>
    <cellStyle name="20% - Accent1 5 34" xfId="123"/>
    <cellStyle name="20% - Accent1 5 35" xfId="124"/>
    <cellStyle name="20% - Accent1 5 36" xfId="125"/>
    <cellStyle name="20% - Accent1 5 37" xfId="126"/>
    <cellStyle name="20% - Accent1 5 38" xfId="127"/>
    <cellStyle name="20% - Accent1 5 39" xfId="128"/>
    <cellStyle name="20% - Accent1 5 4" xfId="129"/>
    <cellStyle name="20% - Accent1 5 5" xfId="130"/>
    <cellStyle name="20% - Accent1 5 6" xfId="131"/>
    <cellStyle name="20% - Accent1 5 7" xfId="132"/>
    <cellStyle name="20% - Accent1 5 8" xfId="133"/>
    <cellStyle name="20% - Accent1 5 9" xfId="134"/>
    <cellStyle name="20% - Accent1 6" xfId="135"/>
    <cellStyle name="20% - Accent1 6 10" xfId="136"/>
    <cellStyle name="20% - Accent1 6 11" xfId="137"/>
    <cellStyle name="20% - Accent1 6 12" xfId="138"/>
    <cellStyle name="20% - Accent1 6 13" xfId="139"/>
    <cellStyle name="20% - Accent1 6 14" xfId="140"/>
    <cellStyle name="20% - Accent1 6 15" xfId="141"/>
    <cellStyle name="20% - Accent1 6 16" xfId="142"/>
    <cellStyle name="20% - Accent1 6 17" xfId="143"/>
    <cellStyle name="20% - Accent1 6 18" xfId="144"/>
    <cellStyle name="20% - Accent1 6 19" xfId="145"/>
    <cellStyle name="20% - Accent1 6 2" xfId="146"/>
    <cellStyle name="20% - Accent1 6 20" xfId="147"/>
    <cellStyle name="20% - Accent1 6 21" xfId="148"/>
    <cellStyle name="20% - Accent1 6 22" xfId="149"/>
    <cellStyle name="20% - Accent1 6 23" xfId="150"/>
    <cellStyle name="20% - Accent1 6 24" xfId="151"/>
    <cellStyle name="20% - Accent1 6 25" xfId="152"/>
    <cellStyle name="20% - Accent1 6 26" xfId="153"/>
    <cellStyle name="20% - Accent1 6 27" xfId="154"/>
    <cellStyle name="20% - Accent1 6 28" xfId="155"/>
    <cellStyle name="20% - Accent1 6 29" xfId="156"/>
    <cellStyle name="20% - Accent1 6 3" xfId="157"/>
    <cellStyle name="20% - Accent1 6 30" xfId="158"/>
    <cellStyle name="20% - Accent1 6 31" xfId="159"/>
    <cellStyle name="20% - Accent1 6 32" xfId="160"/>
    <cellStyle name="20% - Accent1 6 33" xfId="161"/>
    <cellStyle name="20% - Accent1 6 34" xfId="162"/>
    <cellStyle name="20% - Accent1 6 35" xfId="163"/>
    <cellStyle name="20% - Accent1 6 36" xfId="164"/>
    <cellStyle name="20% - Accent1 6 37" xfId="165"/>
    <cellStyle name="20% - Accent1 6 38" xfId="166"/>
    <cellStyle name="20% - Accent1 6 39" xfId="167"/>
    <cellStyle name="20% - Accent1 6 4" xfId="168"/>
    <cellStyle name="20% - Accent1 6 5" xfId="169"/>
    <cellStyle name="20% - Accent1 6 6" xfId="170"/>
    <cellStyle name="20% - Accent1 6 7" xfId="171"/>
    <cellStyle name="20% - Accent1 6 8" xfId="172"/>
    <cellStyle name="20% - Accent1 6 9" xfId="173"/>
    <cellStyle name="20% - Accent1 7" xfId="174"/>
    <cellStyle name="20% - Accent1 7 10" xfId="175"/>
    <cellStyle name="20% - Accent1 7 11" xfId="176"/>
    <cellStyle name="20% - Accent1 7 12" xfId="177"/>
    <cellStyle name="20% - Accent1 7 13" xfId="178"/>
    <cellStyle name="20% - Accent1 7 14" xfId="179"/>
    <cellStyle name="20% - Accent1 7 15" xfId="180"/>
    <cellStyle name="20% - Accent1 7 16" xfId="181"/>
    <cellStyle name="20% - Accent1 7 17" xfId="182"/>
    <cellStyle name="20% - Accent1 7 18" xfId="183"/>
    <cellStyle name="20% - Accent1 7 19" xfId="184"/>
    <cellStyle name="20% - Accent1 7 2" xfId="185"/>
    <cellStyle name="20% - Accent1 7 20" xfId="186"/>
    <cellStyle name="20% - Accent1 7 21" xfId="187"/>
    <cellStyle name="20% - Accent1 7 22" xfId="188"/>
    <cellStyle name="20% - Accent1 7 23" xfId="189"/>
    <cellStyle name="20% - Accent1 7 24" xfId="190"/>
    <cellStyle name="20% - Accent1 7 25" xfId="191"/>
    <cellStyle name="20% - Accent1 7 26" xfId="192"/>
    <cellStyle name="20% - Accent1 7 27" xfId="193"/>
    <cellStyle name="20% - Accent1 7 28" xfId="194"/>
    <cellStyle name="20% - Accent1 7 29" xfId="195"/>
    <cellStyle name="20% - Accent1 7 3" xfId="196"/>
    <cellStyle name="20% - Accent1 7 30" xfId="197"/>
    <cellStyle name="20% - Accent1 7 31" xfId="198"/>
    <cellStyle name="20% - Accent1 7 32" xfId="199"/>
    <cellStyle name="20% - Accent1 7 33" xfId="200"/>
    <cellStyle name="20% - Accent1 7 34" xfId="201"/>
    <cellStyle name="20% - Accent1 7 35" xfId="202"/>
    <cellStyle name="20% - Accent1 7 36" xfId="203"/>
    <cellStyle name="20% - Accent1 7 37" xfId="204"/>
    <cellStyle name="20% - Accent1 7 38" xfId="205"/>
    <cellStyle name="20% - Accent1 7 39" xfId="206"/>
    <cellStyle name="20% - Accent1 7 4" xfId="207"/>
    <cellStyle name="20% - Accent1 7 5" xfId="208"/>
    <cellStyle name="20% - Accent1 7 6" xfId="209"/>
    <cellStyle name="20% - Accent1 7 7" xfId="210"/>
    <cellStyle name="20% - Accent1 7 8" xfId="211"/>
    <cellStyle name="20% - Accent1 7 9" xfId="212"/>
    <cellStyle name="20% - Accent1 8" xfId="213"/>
    <cellStyle name="20% - Accent2 2" xfId="214"/>
    <cellStyle name="20% - Accent2 2 10" xfId="215"/>
    <cellStyle name="20% - Accent2 2 11" xfId="216"/>
    <cellStyle name="20% - Accent2 2 12" xfId="217"/>
    <cellStyle name="20% - Accent2 2 13" xfId="218"/>
    <cellStyle name="20% - Accent2 2 14" xfId="219"/>
    <cellStyle name="20% - Accent2 2 15" xfId="220"/>
    <cellStyle name="20% - Accent2 2 16" xfId="221"/>
    <cellStyle name="20% - Accent2 2 17" xfId="222"/>
    <cellStyle name="20% - Accent2 2 18" xfId="223"/>
    <cellStyle name="20% - Accent2 2 19" xfId="224"/>
    <cellStyle name="20% - Accent2 2 2" xfId="225"/>
    <cellStyle name="20% - Accent2 2 20" xfId="226"/>
    <cellStyle name="20% - Accent2 2 21" xfId="227"/>
    <cellStyle name="20% - Accent2 2 22" xfId="228"/>
    <cellStyle name="20% - Accent2 2 23" xfId="229"/>
    <cellStyle name="20% - Accent2 2 24" xfId="230"/>
    <cellStyle name="20% - Accent2 2 25" xfId="231"/>
    <cellStyle name="20% - Accent2 2 26" xfId="232"/>
    <cellStyle name="20% - Accent2 2 27" xfId="233"/>
    <cellStyle name="20% - Accent2 2 28" xfId="234"/>
    <cellStyle name="20% - Accent2 2 29" xfId="235"/>
    <cellStyle name="20% - Accent2 2 3" xfId="236"/>
    <cellStyle name="20% - Accent2 2 30" xfId="237"/>
    <cellStyle name="20% - Accent2 2 31" xfId="238"/>
    <cellStyle name="20% - Accent2 2 32" xfId="239"/>
    <cellStyle name="20% - Accent2 2 33" xfId="240"/>
    <cellStyle name="20% - Accent2 2 34" xfId="241"/>
    <cellStyle name="20% - Accent2 2 35" xfId="242"/>
    <cellStyle name="20% - Accent2 2 36" xfId="243"/>
    <cellStyle name="20% - Accent2 2 37" xfId="244"/>
    <cellStyle name="20% - Accent2 2 38" xfId="245"/>
    <cellStyle name="20% - Accent2 2 39" xfId="246"/>
    <cellStyle name="20% - Accent2 2 4" xfId="247"/>
    <cellStyle name="20% - Accent2 2 5" xfId="248"/>
    <cellStyle name="20% - Accent2 2 6" xfId="249"/>
    <cellStyle name="20% - Accent2 2 7" xfId="250"/>
    <cellStyle name="20% - Accent2 2 8" xfId="251"/>
    <cellStyle name="20% - Accent2 2 9" xfId="252"/>
    <cellStyle name="20% - Accent2 3" xfId="253"/>
    <cellStyle name="20% - Accent2 3 2" xfId="254"/>
    <cellStyle name="20% - Accent2 3 3" xfId="255"/>
    <cellStyle name="20% - Accent2 4" xfId="256"/>
    <cellStyle name="20% - Accent2 4 2" xfId="257"/>
    <cellStyle name="20% - Accent2 4 3" xfId="258"/>
    <cellStyle name="20% - Accent2 5" xfId="259"/>
    <cellStyle name="20% - Accent2 5 10" xfId="260"/>
    <cellStyle name="20% - Accent2 5 11" xfId="261"/>
    <cellStyle name="20% - Accent2 5 12" xfId="262"/>
    <cellStyle name="20% - Accent2 5 13" xfId="263"/>
    <cellStyle name="20% - Accent2 5 14" xfId="264"/>
    <cellStyle name="20% - Accent2 5 15" xfId="265"/>
    <cellStyle name="20% - Accent2 5 16" xfId="266"/>
    <cellStyle name="20% - Accent2 5 17" xfId="267"/>
    <cellStyle name="20% - Accent2 5 18" xfId="268"/>
    <cellStyle name="20% - Accent2 5 19" xfId="269"/>
    <cellStyle name="20% - Accent2 5 2" xfId="270"/>
    <cellStyle name="20% - Accent2 5 20" xfId="271"/>
    <cellStyle name="20% - Accent2 5 21" xfId="272"/>
    <cellStyle name="20% - Accent2 5 22" xfId="273"/>
    <cellStyle name="20% - Accent2 5 23" xfId="274"/>
    <cellStyle name="20% - Accent2 5 24" xfId="275"/>
    <cellStyle name="20% - Accent2 5 25" xfId="276"/>
    <cellStyle name="20% - Accent2 5 26" xfId="277"/>
    <cellStyle name="20% - Accent2 5 27" xfId="278"/>
    <cellStyle name="20% - Accent2 5 28" xfId="279"/>
    <cellStyle name="20% - Accent2 5 29" xfId="280"/>
    <cellStyle name="20% - Accent2 5 3" xfId="281"/>
    <cellStyle name="20% - Accent2 5 30" xfId="282"/>
    <cellStyle name="20% - Accent2 5 31" xfId="283"/>
    <cellStyle name="20% - Accent2 5 32" xfId="284"/>
    <cellStyle name="20% - Accent2 5 33" xfId="285"/>
    <cellStyle name="20% - Accent2 5 34" xfId="286"/>
    <cellStyle name="20% - Accent2 5 35" xfId="287"/>
    <cellStyle name="20% - Accent2 5 36" xfId="288"/>
    <cellStyle name="20% - Accent2 5 37" xfId="289"/>
    <cellStyle name="20% - Accent2 5 38" xfId="290"/>
    <cellStyle name="20% - Accent2 5 39" xfId="291"/>
    <cellStyle name="20% - Accent2 5 4" xfId="292"/>
    <cellStyle name="20% - Accent2 5 5" xfId="293"/>
    <cellStyle name="20% - Accent2 5 6" xfId="294"/>
    <cellStyle name="20% - Accent2 5 7" xfId="295"/>
    <cellStyle name="20% - Accent2 5 8" xfId="296"/>
    <cellStyle name="20% - Accent2 5 9" xfId="297"/>
    <cellStyle name="20% - Accent2 6" xfId="298"/>
    <cellStyle name="20% - Accent2 6 10" xfId="299"/>
    <cellStyle name="20% - Accent2 6 11" xfId="300"/>
    <cellStyle name="20% - Accent2 6 12" xfId="301"/>
    <cellStyle name="20% - Accent2 6 13" xfId="302"/>
    <cellStyle name="20% - Accent2 6 14" xfId="303"/>
    <cellStyle name="20% - Accent2 6 15" xfId="304"/>
    <cellStyle name="20% - Accent2 6 16" xfId="305"/>
    <cellStyle name="20% - Accent2 6 17" xfId="306"/>
    <cellStyle name="20% - Accent2 6 18" xfId="307"/>
    <cellStyle name="20% - Accent2 6 19" xfId="308"/>
    <cellStyle name="20% - Accent2 6 2" xfId="309"/>
    <cellStyle name="20% - Accent2 6 20" xfId="310"/>
    <cellStyle name="20% - Accent2 6 21" xfId="311"/>
    <cellStyle name="20% - Accent2 6 22" xfId="312"/>
    <cellStyle name="20% - Accent2 6 23" xfId="313"/>
    <cellStyle name="20% - Accent2 6 24" xfId="314"/>
    <cellStyle name="20% - Accent2 6 25" xfId="315"/>
    <cellStyle name="20% - Accent2 6 26" xfId="316"/>
    <cellStyle name="20% - Accent2 6 27" xfId="317"/>
    <cellStyle name="20% - Accent2 6 28" xfId="318"/>
    <cellStyle name="20% - Accent2 6 29" xfId="319"/>
    <cellStyle name="20% - Accent2 6 3" xfId="320"/>
    <cellStyle name="20% - Accent2 6 30" xfId="321"/>
    <cellStyle name="20% - Accent2 6 31" xfId="322"/>
    <cellStyle name="20% - Accent2 6 32" xfId="323"/>
    <cellStyle name="20% - Accent2 6 33" xfId="324"/>
    <cellStyle name="20% - Accent2 6 34" xfId="325"/>
    <cellStyle name="20% - Accent2 6 35" xfId="326"/>
    <cellStyle name="20% - Accent2 6 36" xfId="327"/>
    <cellStyle name="20% - Accent2 6 37" xfId="328"/>
    <cellStyle name="20% - Accent2 6 38" xfId="329"/>
    <cellStyle name="20% - Accent2 6 39" xfId="330"/>
    <cellStyle name="20% - Accent2 6 4" xfId="331"/>
    <cellStyle name="20% - Accent2 6 5" xfId="332"/>
    <cellStyle name="20% - Accent2 6 6" xfId="333"/>
    <cellStyle name="20% - Accent2 6 7" xfId="334"/>
    <cellStyle name="20% - Accent2 6 8" xfId="335"/>
    <cellStyle name="20% - Accent2 6 9" xfId="336"/>
    <cellStyle name="20% - Accent2 7" xfId="337"/>
    <cellStyle name="20% - Accent2 7 10" xfId="338"/>
    <cellStyle name="20% - Accent2 7 11" xfId="339"/>
    <cellStyle name="20% - Accent2 7 12" xfId="340"/>
    <cellStyle name="20% - Accent2 7 13" xfId="341"/>
    <cellStyle name="20% - Accent2 7 14" xfId="342"/>
    <cellStyle name="20% - Accent2 7 15" xfId="343"/>
    <cellStyle name="20% - Accent2 7 16" xfId="344"/>
    <cellStyle name="20% - Accent2 7 17" xfId="345"/>
    <cellStyle name="20% - Accent2 7 18" xfId="346"/>
    <cellStyle name="20% - Accent2 7 19" xfId="347"/>
    <cellStyle name="20% - Accent2 7 2" xfId="348"/>
    <cellStyle name="20% - Accent2 7 20" xfId="349"/>
    <cellStyle name="20% - Accent2 7 21" xfId="350"/>
    <cellStyle name="20% - Accent2 7 22" xfId="351"/>
    <cellStyle name="20% - Accent2 7 23" xfId="352"/>
    <cellStyle name="20% - Accent2 7 24" xfId="353"/>
    <cellStyle name="20% - Accent2 7 25" xfId="354"/>
    <cellStyle name="20% - Accent2 7 26" xfId="355"/>
    <cellStyle name="20% - Accent2 7 27" xfId="356"/>
    <cellStyle name="20% - Accent2 7 28" xfId="357"/>
    <cellStyle name="20% - Accent2 7 29" xfId="358"/>
    <cellStyle name="20% - Accent2 7 3" xfId="359"/>
    <cellStyle name="20% - Accent2 7 30" xfId="360"/>
    <cellStyle name="20% - Accent2 7 31" xfId="361"/>
    <cellStyle name="20% - Accent2 7 32" xfId="362"/>
    <cellStyle name="20% - Accent2 7 33" xfId="363"/>
    <cellStyle name="20% - Accent2 7 34" xfId="364"/>
    <cellStyle name="20% - Accent2 7 35" xfId="365"/>
    <cellStyle name="20% - Accent2 7 36" xfId="366"/>
    <cellStyle name="20% - Accent2 7 37" xfId="367"/>
    <cellStyle name="20% - Accent2 7 38" xfId="368"/>
    <cellStyle name="20% - Accent2 7 39" xfId="369"/>
    <cellStyle name="20% - Accent2 7 4" xfId="370"/>
    <cellStyle name="20% - Accent2 7 5" xfId="371"/>
    <cellStyle name="20% - Accent2 7 6" xfId="372"/>
    <cellStyle name="20% - Accent2 7 7" xfId="373"/>
    <cellStyle name="20% - Accent2 7 8" xfId="374"/>
    <cellStyle name="20% - Accent2 7 9" xfId="375"/>
    <cellStyle name="20% - Accent2 8" xfId="376"/>
    <cellStyle name="20% - Accent3 2" xfId="377"/>
    <cellStyle name="20% - Accent3 2 10" xfId="378"/>
    <cellStyle name="20% - Accent3 2 11" xfId="379"/>
    <cellStyle name="20% - Accent3 2 12" xfId="380"/>
    <cellStyle name="20% - Accent3 2 13" xfId="381"/>
    <cellStyle name="20% - Accent3 2 14" xfId="382"/>
    <cellStyle name="20% - Accent3 2 15" xfId="383"/>
    <cellStyle name="20% - Accent3 2 16" xfId="384"/>
    <cellStyle name="20% - Accent3 2 17" xfId="385"/>
    <cellStyle name="20% - Accent3 2 18" xfId="386"/>
    <cellStyle name="20% - Accent3 2 19" xfId="387"/>
    <cellStyle name="20% - Accent3 2 2" xfId="388"/>
    <cellStyle name="20% - Accent3 2 20" xfId="389"/>
    <cellStyle name="20% - Accent3 2 21" xfId="390"/>
    <cellStyle name="20% - Accent3 2 22" xfId="391"/>
    <cellStyle name="20% - Accent3 2 23" xfId="392"/>
    <cellStyle name="20% - Accent3 2 24" xfId="393"/>
    <cellStyle name="20% - Accent3 2 25" xfId="394"/>
    <cellStyle name="20% - Accent3 2 26" xfId="395"/>
    <cellStyle name="20% - Accent3 2 27" xfId="396"/>
    <cellStyle name="20% - Accent3 2 28" xfId="397"/>
    <cellStyle name="20% - Accent3 2 29" xfId="398"/>
    <cellStyle name="20% - Accent3 2 3" xfId="399"/>
    <cellStyle name="20% - Accent3 2 30" xfId="400"/>
    <cellStyle name="20% - Accent3 2 31" xfId="401"/>
    <cellStyle name="20% - Accent3 2 32" xfId="402"/>
    <cellStyle name="20% - Accent3 2 33" xfId="403"/>
    <cellStyle name="20% - Accent3 2 34" xfId="404"/>
    <cellStyle name="20% - Accent3 2 35" xfId="405"/>
    <cellStyle name="20% - Accent3 2 36" xfId="406"/>
    <cellStyle name="20% - Accent3 2 37" xfId="407"/>
    <cellStyle name="20% - Accent3 2 38" xfId="408"/>
    <cellStyle name="20% - Accent3 2 39" xfId="409"/>
    <cellStyle name="20% - Accent3 2 4" xfId="410"/>
    <cellStyle name="20% - Accent3 2 5" xfId="411"/>
    <cellStyle name="20% - Accent3 2 6" xfId="412"/>
    <cellStyle name="20% - Accent3 2 7" xfId="413"/>
    <cellStyle name="20% - Accent3 2 8" xfId="414"/>
    <cellStyle name="20% - Accent3 2 9" xfId="415"/>
    <cellStyle name="20% - Accent3 3" xfId="416"/>
    <cellStyle name="20% - Accent3 3 2" xfId="417"/>
    <cellStyle name="20% - Accent3 3 3" xfId="418"/>
    <cellStyle name="20% - Accent3 4" xfId="419"/>
    <cellStyle name="20% - Accent3 4 2" xfId="420"/>
    <cellStyle name="20% - Accent3 4 3" xfId="421"/>
    <cellStyle name="20% - Accent3 5" xfId="422"/>
    <cellStyle name="20% - Accent3 5 10" xfId="423"/>
    <cellStyle name="20% - Accent3 5 11" xfId="424"/>
    <cellStyle name="20% - Accent3 5 12" xfId="425"/>
    <cellStyle name="20% - Accent3 5 13" xfId="426"/>
    <cellStyle name="20% - Accent3 5 14" xfId="427"/>
    <cellStyle name="20% - Accent3 5 15" xfId="428"/>
    <cellStyle name="20% - Accent3 5 16" xfId="429"/>
    <cellStyle name="20% - Accent3 5 17" xfId="430"/>
    <cellStyle name="20% - Accent3 5 18" xfId="431"/>
    <cellStyle name="20% - Accent3 5 19" xfId="432"/>
    <cellStyle name="20% - Accent3 5 2" xfId="433"/>
    <cellStyle name="20% - Accent3 5 20" xfId="434"/>
    <cellStyle name="20% - Accent3 5 21" xfId="435"/>
    <cellStyle name="20% - Accent3 5 22" xfId="436"/>
    <cellStyle name="20% - Accent3 5 23" xfId="437"/>
    <cellStyle name="20% - Accent3 5 24" xfId="438"/>
    <cellStyle name="20% - Accent3 5 25" xfId="439"/>
    <cellStyle name="20% - Accent3 5 26" xfId="440"/>
    <cellStyle name="20% - Accent3 5 27" xfId="441"/>
    <cellStyle name="20% - Accent3 5 28" xfId="442"/>
    <cellStyle name="20% - Accent3 5 29" xfId="443"/>
    <cellStyle name="20% - Accent3 5 3" xfId="444"/>
    <cellStyle name="20% - Accent3 5 30" xfId="445"/>
    <cellStyle name="20% - Accent3 5 31" xfId="446"/>
    <cellStyle name="20% - Accent3 5 32" xfId="447"/>
    <cellStyle name="20% - Accent3 5 33" xfId="448"/>
    <cellStyle name="20% - Accent3 5 34" xfId="449"/>
    <cellStyle name="20% - Accent3 5 35" xfId="450"/>
    <cellStyle name="20% - Accent3 5 36" xfId="451"/>
    <cellStyle name="20% - Accent3 5 37" xfId="452"/>
    <cellStyle name="20% - Accent3 5 38" xfId="453"/>
    <cellStyle name="20% - Accent3 5 39" xfId="454"/>
    <cellStyle name="20% - Accent3 5 4" xfId="455"/>
    <cellStyle name="20% - Accent3 5 5" xfId="456"/>
    <cellStyle name="20% - Accent3 5 6" xfId="457"/>
    <cellStyle name="20% - Accent3 5 7" xfId="458"/>
    <cellStyle name="20% - Accent3 5 8" xfId="459"/>
    <cellStyle name="20% - Accent3 5 9" xfId="460"/>
    <cellStyle name="20% - Accent3 6" xfId="461"/>
    <cellStyle name="20% - Accent3 6 10" xfId="462"/>
    <cellStyle name="20% - Accent3 6 11" xfId="463"/>
    <cellStyle name="20% - Accent3 6 12" xfId="464"/>
    <cellStyle name="20% - Accent3 6 13" xfId="465"/>
    <cellStyle name="20% - Accent3 6 14" xfId="466"/>
    <cellStyle name="20% - Accent3 6 15" xfId="467"/>
    <cellStyle name="20% - Accent3 6 16" xfId="468"/>
    <cellStyle name="20% - Accent3 6 17" xfId="469"/>
    <cellStyle name="20% - Accent3 6 18" xfId="470"/>
    <cellStyle name="20% - Accent3 6 19" xfId="471"/>
    <cellStyle name="20% - Accent3 6 2" xfId="472"/>
    <cellStyle name="20% - Accent3 6 20" xfId="473"/>
    <cellStyle name="20% - Accent3 6 21" xfId="474"/>
    <cellStyle name="20% - Accent3 6 22" xfId="475"/>
    <cellStyle name="20% - Accent3 6 23" xfId="476"/>
    <cellStyle name="20% - Accent3 6 24" xfId="477"/>
    <cellStyle name="20% - Accent3 6 25" xfId="478"/>
    <cellStyle name="20% - Accent3 6 26" xfId="479"/>
    <cellStyle name="20% - Accent3 6 27" xfId="480"/>
    <cellStyle name="20% - Accent3 6 28" xfId="481"/>
    <cellStyle name="20% - Accent3 6 29" xfId="482"/>
    <cellStyle name="20% - Accent3 6 3" xfId="483"/>
    <cellStyle name="20% - Accent3 6 30" xfId="484"/>
    <cellStyle name="20% - Accent3 6 31" xfId="485"/>
    <cellStyle name="20% - Accent3 6 32" xfId="486"/>
    <cellStyle name="20% - Accent3 6 33" xfId="487"/>
    <cellStyle name="20% - Accent3 6 34" xfId="488"/>
    <cellStyle name="20% - Accent3 6 35" xfId="489"/>
    <cellStyle name="20% - Accent3 6 36" xfId="490"/>
    <cellStyle name="20% - Accent3 6 37" xfId="491"/>
    <cellStyle name="20% - Accent3 6 38" xfId="492"/>
    <cellStyle name="20% - Accent3 6 39" xfId="493"/>
    <cellStyle name="20% - Accent3 6 4" xfId="494"/>
    <cellStyle name="20% - Accent3 6 5" xfId="495"/>
    <cellStyle name="20% - Accent3 6 6" xfId="496"/>
    <cellStyle name="20% - Accent3 6 7" xfId="497"/>
    <cellStyle name="20% - Accent3 6 8" xfId="498"/>
    <cellStyle name="20% - Accent3 6 9" xfId="499"/>
    <cellStyle name="20% - Accent3 7" xfId="500"/>
    <cellStyle name="20% - Accent3 7 10" xfId="501"/>
    <cellStyle name="20% - Accent3 7 11" xfId="502"/>
    <cellStyle name="20% - Accent3 7 12" xfId="503"/>
    <cellStyle name="20% - Accent3 7 13" xfId="504"/>
    <cellStyle name="20% - Accent3 7 14" xfId="505"/>
    <cellStyle name="20% - Accent3 7 15" xfId="506"/>
    <cellStyle name="20% - Accent3 7 16" xfId="507"/>
    <cellStyle name="20% - Accent3 7 17" xfId="508"/>
    <cellStyle name="20% - Accent3 7 18" xfId="509"/>
    <cellStyle name="20% - Accent3 7 19" xfId="510"/>
    <cellStyle name="20% - Accent3 7 2" xfId="511"/>
    <cellStyle name="20% - Accent3 7 20" xfId="512"/>
    <cellStyle name="20% - Accent3 7 21" xfId="513"/>
    <cellStyle name="20% - Accent3 7 22" xfId="514"/>
    <cellStyle name="20% - Accent3 7 23" xfId="515"/>
    <cellStyle name="20% - Accent3 7 24" xfId="516"/>
    <cellStyle name="20% - Accent3 7 25" xfId="517"/>
    <cellStyle name="20% - Accent3 7 26" xfId="518"/>
    <cellStyle name="20% - Accent3 7 27" xfId="519"/>
    <cellStyle name="20% - Accent3 7 28" xfId="520"/>
    <cellStyle name="20% - Accent3 7 29" xfId="521"/>
    <cellStyle name="20% - Accent3 7 3" xfId="522"/>
    <cellStyle name="20% - Accent3 7 30" xfId="523"/>
    <cellStyle name="20% - Accent3 7 31" xfId="524"/>
    <cellStyle name="20% - Accent3 7 32" xfId="525"/>
    <cellStyle name="20% - Accent3 7 33" xfId="526"/>
    <cellStyle name="20% - Accent3 7 34" xfId="527"/>
    <cellStyle name="20% - Accent3 7 35" xfId="528"/>
    <cellStyle name="20% - Accent3 7 36" xfId="529"/>
    <cellStyle name="20% - Accent3 7 37" xfId="530"/>
    <cellStyle name="20% - Accent3 7 38" xfId="531"/>
    <cellStyle name="20% - Accent3 7 39" xfId="532"/>
    <cellStyle name="20% - Accent3 7 4" xfId="533"/>
    <cellStyle name="20% - Accent3 7 5" xfId="534"/>
    <cellStyle name="20% - Accent3 7 6" xfId="535"/>
    <cellStyle name="20% - Accent3 7 7" xfId="536"/>
    <cellStyle name="20% - Accent3 7 8" xfId="537"/>
    <cellStyle name="20% - Accent3 7 9" xfId="538"/>
    <cellStyle name="20% - Accent3 8" xfId="539"/>
    <cellStyle name="20% - Accent4 2" xfId="540"/>
    <cellStyle name="20% - Accent4 2 10" xfId="541"/>
    <cellStyle name="20% - Accent4 2 11" xfId="542"/>
    <cellStyle name="20% - Accent4 2 12" xfId="543"/>
    <cellStyle name="20% - Accent4 2 13" xfId="544"/>
    <cellStyle name="20% - Accent4 2 14" xfId="545"/>
    <cellStyle name="20% - Accent4 2 15" xfId="546"/>
    <cellStyle name="20% - Accent4 2 16" xfId="547"/>
    <cellStyle name="20% - Accent4 2 17" xfId="548"/>
    <cellStyle name="20% - Accent4 2 18" xfId="549"/>
    <cellStyle name="20% - Accent4 2 19" xfId="550"/>
    <cellStyle name="20% - Accent4 2 2" xfId="551"/>
    <cellStyle name="20% - Accent4 2 20" xfId="552"/>
    <cellStyle name="20% - Accent4 2 21" xfId="553"/>
    <cellStyle name="20% - Accent4 2 22" xfId="554"/>
    <cellStyle name="20% - Accent4 2 23" xfId="555"/>
    <cellStyle name="20% - Accent4 2 24" xfId="556"/>
    <cellStyle name="20% - Accent4 2 25" xfId="557"/>
    <cellStyle name="20% - Accent4 2 26" xfId="558"/>
    <cellStyle name="20% - Accent4 2 27" xfId="559"/>
    <cellStyle name="20% - Accent4 2 28" xfId="560"/>
    <cellStyle name="20% - Accent4 2 29" xfId="561"/>
    <cellStyle name="20% - Accent4 2 3" xfId="562"/>
    <cellStyle name="20% - Accent4 2 30" xfId="563"/>
    <cellStyle name="20% - Accent4 2 31" xfId="564"/>
    <cellStyle name="20% - Accent4 2 32" xfId="565"/>
    <cellStyle name="20% - Accent4 2 33" xfId="566"/>
    <cellStyle name="20% - Accent4 2 34" xfId="567"/>
    <cellStyle name="20% - Accent4 2 35" xfId="568"/>
    <cellStyle name="20% - Accent4 2 36" xfId="569"/>
    <cellStyle name="20% - Accent4 2 37" xfId="570"/>
    <cellStyle name="20% - Accent4 2 38" xfId="571"/>
    <cellStyle name="20% - Accent4 2 39" xfId="572"/>
    <cellStyle name="20% - Accent4 2 4" xfId="573"/>
    <cellStyle name="20% - Accent4 2 5" xfId="574"/>
    <cellStyle name="20% - Accent4 2 6" xfId="575"/>
    <cellStyle name="20% - Accent4 2 7" xfId="576"/>
    <cellStyle name="20% - Accent4 2 8" xfId="577"/>
    <cellStyle name="20% - Accent4 2 9" xfId="578"/>
    <cellStyle name="20% - Accent4 3" xfId="579"/>
    <cellStyle name="20% - Accent4 3 2" xfId="580"/>
    <cellStyle name="20% - Accent4 3 3" xfId="581"/>
    <cellStyle name="20% - Accent4 4" xfId="582"/>
    <cellStyle name="20% - Accent4 4 2" xfId="583"/>
    <cellStyle name="20% - Accent4 4 3" xfId="584"/>
    <cellStyle name="20% - Accent4 5" xfId="585"/>
    <cellStyle name="20% - Accent4 5 10" xfId="586"/>
    <cellStyle name="20% - Accent4 5 11" xfId="587"/>
    <cellStyle name="20% - Accent4 5 12" xfId="588"/>
    <cellStyle name="20% - Accent4 5 13" xfId="589"/>
    <cellStyle name="20% - Accent4 5 14" xfId="590"/>
    <cellStyle name="20% - Accent4 5 15" xfId="591"/>
    <cellStyle name="20% - Accent4 5 16" xfId="592"/>
    <cellStyle name="20% - Accent4 5 17" xfId="593"/>
    <cellStyle name="20% - Accent4 5 18" xfId="594"/>
    <cellStyle name="20% - Accent4 5 19" xfId="595"/>
    <cellStyle name="20% - Accent4 5 2" xfId="596"/>
    <cellStyle name="20% - Accent4 5 20" xfId="597"/>
    <cellStyle name="20% - Accent4 5 21" xfId="598"/>
    <cellStyle name="20% - Accent4 5 22" xfId="599"/>
    <cellStyle name="20% - Accent4 5 23" xfId="600"/>
    <cellStyle name="20% - Accent4 5 24" xfId="601"/>
    <cellStyle name="20% - Accent4 5 25" xfId="602"/>
    <cellStyle name="20% - Accent4 5 26" xfId="603"/>
    <cellStyle name="20% - Accent4 5 27" xfId="604"/>
    <cellStyle name="20% - Accent4 5 28" xfId="605"/>
    <cellStyle name="20% - Accent4 5 29" xfId="606"/>
    <cellStyle name="20% - Accent4 5 3" xfId="607"/>
    <cellStyle name="20% - Accent4 5 30" xfId="608"/>
    <cellStyle name="20% - Accent4 5 31" xfId="609"/>
    <cellStyle name="20% - Accent4 5 32" xfId="610"/>
    <cellStyle name="20% - Accent4 5 33" xfId="611"/>
    <cellStyle name="20% - Accent4 5 34" xfId="612"/>
    <cellStyle name="20% - Accent4 5 35" xfId="613"/>
    <cellStyle name="20% - Accent4 5 36" xfId="614"/>
    <cellStyle name="20% - Accent4 5 37" xfId="615"/>
    <cellStyle name="20% - Accent4 5 38" xfId="616"/>
    <cellStyle name="20% - Accent4 5 39" xfId="617"/>
    <cellStyle name="20% - Accent4 5 4" xfId="618"/>
    <cellStyle name="20% - Accent4 5 5" xfId="619"/>
    <cellStyle name="20% - Accent4 5 6" xfId="620"/>
    <cellStyle name="20% - Accent4 5 7" xfId="621"/>
    <cellStyle name="20% - Accent4 5 8" xfId="622"/>
    <cellStyle name="20% - Accent4 5 9" xfId="623"/>
    <cellStyle name="20% - Accent4 6" xfId="624"/>
    <cellStyle name="20% - Accent4 6 10" xfId="625"/>
    <cellStyle name="20% - Accent4 6 11" xfId="626"/>
    <cellStyle name="20% - Accent4 6 12" xfId="627"/>
    <cellStyle name="20% - Accent4 6 13" xfId="628"/>
    <cellStyle name="20% - Accent4 6 14" xfId="629"/>
    <cellStyle name="20% - Accent4 6 15" xfId="630"/>
    <cellStyle name="20% - Accent4 6 16" xfId="631"/>
    <cellStyle name="20% - Accent4 6 17" xfId="632"/>
    <cellStyle name="20% - Accent4 6 18" xfId="633"/>
    <cellStyle name="20% - Accent4 6 19" xfId="634"/>
    <cellStyle name="20% - Accent4 6 2" xfId="635"/>
    <cellStyle name="20% - Accent4 6 20" xfId="636"/>
    <cellStyle name="20% - Accent4 6 21" xfId="637"/>
    <cellStyle name="20% - Accent4 6 22" xfId="638"/>
    <cellStyle name="20% - Accent4 6 23" xfId="639"/>
    <cellStyle name="20% - Accent4 6 24" xfId="640"/>
    <cellStyle name="20% - Accent4 6 25" xfId="641"/>
    <cellStyle name="20% - Accent4 6 26" xfId="642"/>
    <cellStyle name="20% - Accent4 6 27" xfId="643"/>
    <cellStyle name="20% - Accent4 6 28" xfId="644"/>
    <cellStyle name="20% - Accent4 6 29" xfId="645"/>
    <cellStyle name="20% - Accent4 6 3" xfId="646"/>
    <cellStyle name="20% - Accent4 6 30" xfId="647"/>
    <cellStyle name="20% - Accent4 6 31" xfId="648"/>
    <cellStyle name="20% - Accent4 6 32" xfId="649"/>
    <cellStyle name="20% - Accent4 6 33" xfId="650"/>
    <cellStyle name="20% - Accent4 6 34" xfId="651"/>
    <cellStyle name="20% - Accent4 6 35" xfId="652"/>
    <cellStyle name="20% - Accent4 6 36" xfId="653"/>
    <cellStyle name="20% - Accent4 6 37" xfId="654"/>
    <cellStyle name="20% - Accent4 6 38" xfId="655"/>
    <cellStyle name="20% - Accent4 6 39" xfId="656"/>
    <cellStyle name="20% - Accent4 6 4" xfId="657"/>
    <cellStyle name="20% - Accent4 6 5" xfId="658"/>
    <cellStyle name="20% - Accent4 6 6" xfId="659"/>
    <cellStyle name="20% - Accent4 6 7" xfId="660"/>
    <cellStyle name="20% - Accent4 6 8" xfId="661"/>
    <cellStyle name="20% - Accent4 6 9" xfId="662"/>
    <cellStyle name="20% - Accent4 7" xfId="663"/>
    <cellStyle name="20% - Accent4 7 10" xfId="664"/>
    <cellStyle name="20% - Accent4 7 11" xfId="665"/>
    <cellStyle name="20% - Accent4 7 12" xfId="666"/>
    <cellStyle name="20% - Accent4 7 13" xfId="667"/>
    <cellStyle name="20% - Accent4 7 14" xfId="668"/>
    <cellStyle name="20% - Accent4 7 15" xfId="669"/>
    <cellStyle name="20% - Accent4 7 16" xfId="670"/>
    <cellStyle name="20% - Accent4 7 17" xfId="671"/>
    <cellStyle name="20% - Accent4 7 18" xfId="672"/>
    <cellStyle name="20% - Accent4 7 19" xfId="673"/>
    <cellStyle name="20% - Accent4 7 2" xfId="674"/>
    <cellStyle name="20% - Accent4 7 20" xfId="675"/>
    <cellStyle name="20% - Accent4 7 21" xfId="676"/>
    <cellStyle name="20% - Accent4 7 22" xfId="677"/>
    <cellStyle name="20% - Accent4 7 23" xfId="678"/>
    <cellStyle name="20% - Accent4 7 24" xfId="679"/>
    <cellStyle name="20% - Accent4 7 25" xfId="680"/>
    <cellStyle name="20% - Accent4 7 26" xfId="681"/>
    <cellStyle name="20% - Accent4 7 27" xfId="682"/>
    <cellStyle name="20% - Accent4 7 28" xfId="683"/>
    <cellStyle name="20% - Accent4 7 29" xfId="684"/>
    <cellStyle name="20% - Accent4 7 3" xfId="685"/>
    <cellStyle name="20% - Accent4 7 30" xfId="686"/>
    <cellStyle name="20% - Accent4 7 31" xfId="687"/>
    <cellStyle name="20% - Accent4 7 32" xfId="688"/>
    <cellStyle name="20% - Accent4 7 33" xfId="689"/>
    <cellStyle name="20% - Accent4 7 34" xfId="690"/>
    <cellStyle name="20% - Accent4 7 35" xfId="691"/>
    <cellStyle name="20% - Accent4 7 36" xfId="692"/>
    <cellStyle name="20% - Accent4 7 37" xfId="693"/>
    <cellStyle name="20% - Accent4 7 38" xfId="694"/>
    <cellStyle name="20% - Accent4 7 39" xfId="695"/>
    <cellStyle name="20% - Accent4 7 4" xfId="696"/>
    <cellStyle name="20% - Accent4 7 5" xfId="697"/>
    <cellStyle name="20% - Accent4 7 6" xfId="698"/>
    <cellStyle name="20% - Accent4 7 7" xfId="699"/>
    <cellStyle name="20% - Accent4 7 8" xfId="700"/>
    <cellStyle name="20% - Accent4 7 9" xfId="701"/>
    <cellStyle name="20% - Accent4 8" xfId="702"/>
    <cellStyle name="20% - Accent5 2" xfId="703"/>
    <cellStyle name="20% - Accent5 2 10" xfId="704"/>
    <cellStyle name="20% - Accent5 2 11" xfId="705"/>
    <cellStyle name="20% - Accent5 2 12" xfId="706"/>
    <cellStyle name="20% - Accent5 2 13" xfId="707"/>
    <cellStyle name="20% - Accent5 2 14" xfId="708"/>
    <cellStyle name="20% - Accent5 2 15" xfId="709"/>
    <cellStyle name="20% - Accent5 2 16" xfId="710"/>
    <cellStyle name="20% - Accent5 2 17" xfId="711"/>
    <cellStyle name="20% - Accent5 2 18" xfId="712"/>
    <cellStyle name="20% - Accent5 2 19" xfId="713"/>
    <cellStyle name="20% - Accent5 2 2" xfId="714"/>
    <cellStyle name="20% - Accent5 2 20" xfId="715"/>
    <cellStyle name="20% - Accent5 2 21" xfId="716"/>
    <cellStyle name="20% - Accent5 2 22" xfId="717"/>
    <cellStyle name="20% - Accent5 2 23" xfId="718"/>
    <cellStyle name="20% - Accent5 2 24" xfId="719"/>
    <cellStyle name="20% - Accent5 2 25" xfId="720"/>
    <cellStyle name="20% - Accent5 2 26" xfId="721"/>
    <cellStyle name="20% - Accent5 2 27" xfId="722"/>
    <cellStyle name="20% - Accent5 2 28" xfId="723"/>
    <cellStyle name="20% - Accent5 2 29" xfId="724"/>
    <cellStyle name="20% - Accent5 2 3" xfId="725"/>
    <cellStyle name="20% - Accent5 2 30" xfId="726"/>
    <cellStyle name="20% - Accent5 2 31" xfId="727"/>
    <cellStyle name="20% - Accent5 2 32" xfId="728"/>
    <cellStyle name="20% - Accent5 2 33" xfId="729"/>
    <cellStyle name="20% - Accent5 2 34" xfId="730"/>
    <cellStyle name="20% - Accent5 2 35" xfId="731"/>
    <cellStyle name="20% - Accent5 2 36" xfId="732"/>
    <cellStyle name="20% - Accent5 2 37" xfId="733"/>
    <cellStyle name="20% - Accent5 2 38" xfId="734"/>
    <cellStyle name="20% - Accent5 2 39" xfId="735"/>
    <cellStyle name="20% - Accent5 2 4" xfId="736"/>
    <cellStyle name="20% - Accent5 2 5" xfId="737"/>
    <cellStyle name="20% - Accent5 2 6" xfId="738"/>
    <cellStyle name="20% - Accent5 2 7" xfId="739"/>
    <cellStyle name="20% - Accent5 2 8" xfId="740"/>
    <cellStyle name="20% - Accent5 2 9" xfId="741"/>
    <cellStyle name="20% - Accent5 3" xfId="742"/>
    <cellStyle name="20% - Accent5 3 2" xfId="743"/>
    <cellStyle name="20% - Accent5 3 3" xfId="744"/>
    <cellStyle name="20% - Accent5 4" xfId="745"/>
    <cellStyle name="20% - Accent5 4 2" xfId="746"/>
    <cellStyle name="20% - Accent5 4 3" xfId="747"/>
    <cellStyle name="20% - Accent5 5" xfId="748"/>
    <cellStyle name="20% - Accent5 5 10" xfId="749"/>
    <cellStyle name="20% - Accent5 5 11" xfId="750"/>
    <cellStyle name="20% - Accent5 5 12" xfId="751"/>
    <cellStyle name="20% - Accent5 5 13" xfId="752"/>
    <cellStyle name="20% - Accent5 5 14" xfId="753"/>
    <cellStyle name="20% - Accent5 5 15" xfId="754"/>
    <cellStyle name="20% - Accent5 5 16" xfId="755"/>
    <cellStyle name="20% - Accent5 5 17" xfId="756"/>
    <cellStyle name="20% - Accent5 5 18" xfId="757"/>
    <cellStyle name="20% - Accent5 5 19" xfId="758"/>
    <cellStyle name="20% - Accent5 5 2" xfId="759"/>
    <cellStyle name="20% - Accent5 5 20" xfId="760"/>
    <cellStyle name="20% - Accent5 5 21" xfId="761"/>
    <cellStyle name="20% - Accent5 5 22" xfId="762"/>
    <cellStyle name="20% - Accent5 5 23" xfId="763"/>
    <cellStyle name="20% - Accent5 5 24" xfId="764"/>
    <cellStyle name="20% - Accent5 5 25" xfId="765"/>
    <cellStyle name="20% - Accent5 5 26" xfId="766"/>
    <cellStyle name="20% - Accent5 5 27" xfId="767"/>
    <cellStyle name="20% - Accent5 5 28" xfId="768"/>
    <cellStyle name="20% - Accent5 5 29" xfId="769"/>
    <cellStyle name="20% - Accent5 5 3" xfId="770"/>
    <cellStyle name="20% - Accent5 5 30" xfId="771"/>
    <cellStyle name="20% - Accent5 5 31" xfId="772"/>
    <cellStyle name="20% - Accent5 5 32" xfId="773"/>
    <cellStyle name="20% - Accent5 5 33" xfId="774"/>
    <cellStyle name="20% - Accent5 5 34" xfId="775"/>
    <cellStyle name="20% - Accent5 5 35" xfId="776"/>
    <cellStyle name="20% - Accent5 5 36" xfId="777"/>
    <cellStyle name="20% - Accent5 5 37" xfId="778"/>
    <cellStyle name="20% - Accent5 5 38" xfId="779"/>
    <cellStyle name="20% - Accent5 5 39" xfId="780"/>
    <cellStyle name="20% - Accent5 5 4" xfId="781"/>
    <cellStyle name="20% - Accent5 5 5" xfId="782"/>
    <cellStyle name="20% - Accent5 5 6" xfId="783"/>
    <cellStyle name="20% - Accent5 5 7" xfId="784"/>
    <cellStyle name="20% - Accent5 5 8" xfId="785"/>
    <cellStyle name="20% - Accent5 5 9" xfId="786"/>
    <cellStyle name="20% - Accent5 6" xfId="787"/>
    <cellStyle name="20% - Accent5 6 10" xfId="788"/>
    <cellStyle name="20% - Accent5 6 11" xfId="789"/>
    <cellStyle name="20% - Accent5 6 12" xfId="790"/>
    <cellStyle name="20% - Accent5 6 13" xfId="791"/>
    <cellStyle name="20% - Accent5 6 14" xfId="792"/>
    <cellStyle name="20% - Accent5 6 15" xfId="793"/>
    <cellStyle name="20% - Accent5 6 16" xfId="794"/>
    <cellStyle name="20% - Accent5 6 17" xfId="795"/>
    <cellStyle name="20% - Accent5 6 18" xfId="796"/>
    <cellStyle name="20% - Accent5 6 19" xfId="797"/>
    <cellStyle name="20% - Accent5 6 2" xfId="798"/>
    <cellStyle name="20% - Accent5 6 20" xfId="799"/>
    <cellStyle name="20% - Accent5 6 21" xfId="800"/>
    <cellStyle name="20% - Accent5 6 22" xfId="801"/>
    <cellStyle name="20% - Accent5 6 23" xfId="802"/>
    <cellStyle name="20% - Accent5 6 24" xfId="803"/>
    <cellStyle name="20% - Accent5 6 25" xfId="804"/>
    <cellStyle name="20% - Accent5 6 26" xfId="805"/>
    <cellStyle name="20% - Accent5 6 27" xfId="806"/>
    <cellStyle name="20% - Accent5 6 28" xfId="807"/>
    <cellStyle name="20% - Accent5 6 29" xfId="808"/>
    <cellStyle name="20% - Accent5 6 3" xfId="809"/>
    <cellStyle name="20% - Accent5 6 30" xfId="810"/>
    <cellStyle name="20% - Accent5 6 31" xfId="811"/>
    <cellStyle name="20% - Accent5 6 32" xfId="812"/>
    <cellStyle name="20% - Accent5 6 33" xfId="813"/>
    <cellStyle name="20% - Accent5 6 34" xfId="814"/>
    <cellStyle name="20% - Accent5 6 35" xfId="815"/>
    <cellStyle name="20% - Accent5 6 36" xfId="816"/>
    <cellStyle name="20% - Accent5 6 37" xfId="817"/>
    <cellStyle name="20% - Accent5 6 38" xfId="818"/>
    <cellStyle name="20% - Accent5 6 39" xfId="819"/>
    <cellStyle name="20% - Accent5 6 4" xfId="820"/>
    <cellStyle name="20% - Accent5 6 5" xfId="821"/>
    <cellStyle name="20% - Accent5 6 6" xfId="822"/>
    <cellStyle name="20% - Accent5 6 7" xfId="823"/>
    <cellStyle name="20% - Accent5 6 8" xfId="824"/>
    <cellStyle name="20% - Accent5 6 9" xfId="825"/>
    <cellStyle name="20% - Accent5 7" xfId="826"/>
    <cellStyle name="20% - Accent5 7 10" xfId="827"/>
    <cellStyle name="20% - Accent5 7 11" xfId="828"/>
    <cellStyle name="20% - Accent5 7 12" xfId="829"/>
    <cellStyle name="20% - Accent5 7 13" xfId="830"/>
    <cellStyle name="20% - Accent5 7 14" xfId="831"/>
    <cellStyle name="20% - Accent5 7 15" xfId="832"/>
    <cellStyle name="20% - Accent5 7 16" xfId="833"/>
    <cellStyle name="20% - Accent5 7 17" xfId="834"/>
    <cellStyle name="20% - Accent5 7 18" xfId="835"/>
    <cellStyle name="20% - Accent5 7 19" xfId="836"/>
    <cellStyle name="20% - Accent5 7 2" xfId="837"/>
    <cellStyle name="20% - Accent5 7 20" xfId="838"/>
    <cellStyle name="20% - Accent5 7 21" xfId="839"/>
    <cellStyle name="20% - Accent5 7 22" xfId="840"/>
    <cellStyle name="20% - Accent5 7 23" xfId="841"/>
    <cellStyle name="20% - Accent5 7 24" xfId="842"/>
    <cellStyle name="20% - Accent5 7 25" xfId="843"/>
    <cellStyle name="20% - Accent5 7 26" xfId="844"/>
    <cellStyle name="20% - Accent5 7 27" xfId="845"/>
    <cellStyle name="20% - Accent5 7 28" xfId="846"/>
    <cellStyle name="20% - Accent5 7 29" xfId="847"/>
    <cellStyle name="20% - Accent5 7 3" xfId="848"/>
    <cellStyle name="20% - Accent5 7 30" xfId="849"/>
    <cellStyle name="20% - Accent5 7 31" xfId="850"/>
    <cellStyle name="20% - Accent5 7 32" xfId="851"/>
    <cellStyle name="20% - Accent5 7 33" xfId="852"/>
    <cellStyle name="20% - Accent5 7 34" xfId="853"/>
    <cellStyle name="20% - Accent5 7 35" xfId="854"/>
    <cellStyle name="20% - Accent5 7 36" xfId="855"/>
    <cellStyle name="20% - Accent5 7 37" xfId="856"/>
    <cellStyle name="20% - Accent5 7 38" xfId="857"/>
    <cellStyle name="20% - Accent5 7 39" xfId="858"/>
    <cellStyle name="20% - Accent5 7 4" xfId="859"/>
    <cellStyle name="20% - Accent5 7 5" xfId="860"/>
    <cellStyle name="20% - Accent5 7 6" xfId="861"/>
    <cellStyle name="20% - Accent5 7 7" xfId="862"/>
    <cellStyle name="20% - Accent5 7 8" xfId="863"/>
    <cellStyle name="20% - Accent5 7 9" xfId="864"/>
    <cellStyle name="20% - Accent5 8" xfId="865"/>
    <cellStyle name="20% - Accent6 2" xfId="866"/>
    <cellStyle name="20% - Accent6 2 10" xfId="867"/>
    <cellStyle name="20% - Accent6 2 11" xfId="868"/>
    <cellStyle name="20% - Accent6 2 12" xfId="869"/>
    <cellStyle name="20% - Accent6 2 13" xfId="870"/>
    <cellStyle name="20% - Accent6 2 14" xfId="871"/>
    <cellStyle name="20% - Accent6 2 15" xfId="872"/>
    <cellStyle name="20% - Accent6 2 16" xfId="873"/>
    <cellStyle name="20% - Accent6 2 17" xfId="874"/>
    <cellStyle name="20% - Accent6 2 18" xfId="875"/>
    <cellStyle name="20% - Accent6 2 19" xfId="876"/>
    <cellStyle name="20% - Accent6 2 2" xfId="877"/>
    <cellStyle name="20% - Accent6 2 20" xfId="878"/>
    <cellStyle name="20% - Accent6 2 21" xfId="879"/>
    <cellStyle name="20% - Accent6 2 22" xfId="880"/>
    <cellStyle name="20% - Accent6 2 23" xfId="881"/>
    <cellStyle name="20% - Accent6 2 24" xfId="882"/>
    <cellStyle name="20% - Accent6 2 25" xfId="883"/>
    <cellStyle name="20% - Accent6 2 26" xfId="884"/>
    <cellStyle name="20% - Accent6 2 27" xfId="885"/>
    <cellStyle name="20% - Accent6 2 28" xfId="886"/>
    <cellStyle name="20% - Accent6 2 29" xfId="887"/>
    <cellStyle name="20% - Accent6 2 3" xfId="888"/>
    <cellStyle name="20% - Accent6 2 30" xfId="889"/>
    <cellStyle name="20% - Accent6 2 31" xfId="890"/>
    <cellStyle name="20% - Accent6 2 32" xfId="891"/>
    <cellStyle name="20% - Accent6 2 33" xfId="892"/>
    <cellStyle name="20% - Accent6 2 34" xfId="893"/>
    <cellStyle name="20% - Accent6 2 35" xfId="894"/>
    <cellStyle name="20% - Accent6 2 36" xfId="895"/>
    <cellStyle name="20% - Accent6 2 37" xfId="896"/>
    <cellStyle name="20% - Accent6 2 38" xfId="897"/>
    <cellStyle name="20% - Accent6 2 39" xfId="898"/>
    <cellStyle name="20% - Accent6 2 4" xfId="899"/>
    <cellStyle name="20% - Accent6 2 5" xfId="900"/>
    <cellStyle name="20% - Accent6 2 6" xfId="901"/>
    <cellStyle name="20% - Accent6 2 7" xfId="902"/>
    <cellStyle name="20% - Accent6 2 8" xfId="903"/>
    <cellStyle name="20% - Accent6 2 9" xfId="904"/>
    <cellStyle name="20% - Accent6 3" xfId="905"/>
    <cellStyle name="20% - Accent6 3 2" xfId="906"/>
    <cellStyle name="20% - Accent6 3 3" xfId="907"/>
    <cellStyle name="20% - Accent6 4" xfId="908"/>
    <cellStyle name="20% - Accent6 4 2" xfId="909"/>
    <cellStyle name="20% - Accent6 4 3" xfId="910"/>
    <cellStyle name="20% - Accent6 5" xfId="911"/>
    <cellStyle name="20% - Accent6 5 10" xfId="912"/>
    <cellStyle name="20% - Accent6 5 11" xfId="913"/>
    <cellStyle name="20% - Accent6 5 12" xfId="914"/>
    <cellStyle name="20% - Accent6 5 13" xfId="915"/>
    <cellStyle name="20% - Accent6 5 14" xfId="916"/>
    <cellStyle name="20% - Accent6 5 15" xfId="917"/>
    <cellStyle name="20% - Accent6 5 16" xfId="918"/>
    <cellStyle name="20% - Accent6 5 17" xfId="919"/>
    <cellStyle name="20% - Accent6 5 18" xfId="920"/>
    <cellStyle name="20% - Accent6 5 19" xfId="921"/>
    <cellStyle name="20% - Accent6 5 2" xfId="922"/>
    <cellStyle name="20% - Accent6 5 20" xfId="923"/>
    <cellStyle name="20% - Accent6 5 21" xfId="924"/>
    <cellStyle name="20% - Accent6 5 22" xfId="925"/>
    <cellStyle name="20% - Accent6 5 23" xfId="926"/>
    <cellStyle name="20% - Accent6 5 24" xfId="927"/>
    <cellStyle name="20% - Accent6 5 25" xfId="928"/>
    <cellStyle name="20% - Accent6 5 26" xfId="929"/>
    <cellStyle name="20% - Accent6 5 27" xfId="930"/>
    <cellStyle name="20% - Accent6 5 28" xfId="931"/>
    <cellStyle name="20% - Accent6 5 29" xfId="932"/>
    <cellStyle name="20% - Accent6 5 3" xfId="933"/>
    <cellStyle name="20% - Accent6 5 30" xfId="934"/>
    <cellStyle name="20% - Accent6 5 31" xfId="935"/>
    <cellStyle name="20% - Accent6 5 32" xfId="936"/>
    <cellStyle name="20% - Accent6 5 33" xfId="937"/>
    <cellStyle name="20% - Accent6 5 34" xfId="938"/>
    <cellStyle name="20% - Accent6 5 35" xfId="939"/>
    <cellStyle name="20% - Accent6 5 36" xfId="940"/>
    <cellStyle name="20% - Accent6 5 37" xfId="941"/>
    <cellStyle name="20% - Accent6 5 38" xfId="942"/>
    <cellStyle name="20% - Accent6 5 39" xfId="943"/>
    <cellStyle name="20% - Accent6 5 4" xfId="944"/>
    <cellStyle name="20% - Accent6 5 5" xfId="945"/>
    <cellStyle name="20% - Accent6 5 6" xfId="946"/>
    <cellStyle name="20% - Accent6 5 7" xfId="947"/>
    <cellStyle name="20% - Accent6 5 8" xfId="948"/>
    <cellStyle name="20% - Accent6 5 9" xfId="949"/>
    <cellStyle name="20% - Accent6 6" xfId="950"/>
    <cellStyle name="20% - Accent6 6 10" xfId="951"/>
    <cellStyle name="20% - Accent6 6 11" xfId="952"/>
    <cellStyle name="20% - Accent6 6 12" xfId="953"/>
    <cellStyle name="20% - Accent6 6 13" xfId="954"/>
    <cellStyle name="20% - Accent6 6 14" xfId="955"/>
    <cellStyle name="20% - Accent6 6 15" xfId="956"/>
    <cellStyle name="20% - Accent6 6 16" xfId="957"/>
    <cellStyle name="20% - Accent6 6 17" xfId="958"/>
    <cellStyle name="20% - Accent6 6 18" xfId="959"/>
    <cellStyle name="20% - Accent6 6 19" xfId="960"/>
    <cellStyle name="20% - Accent6 6 2" xfId="961"/>
    <cellStyle name="20% - Accent6 6 20" xfId="962"/>
    <cellStyle name="20% - Accent6 6 21" xfId="963"/>
    <cellStyle name="20% - Accent6 6 22" xfId="964"/>
    <cellStyle name="20% - Accent6 6 23" xfId="965"/>
    <cellStyle name="20% - Accent6 6 24" xfId="966"/>
    <cellStyle name="20% - Accent6 6 25" xfId="967"/>
    <cellStyle name="20% - Accent6 6 26" xfId="968"/>
    <cellStyle name="20% - Accent6 6 27" xfId="969"/>
    <cellStyle name="20% - Accent6 6 28" xfId="970"/>
    <cellStyle name="20% - Accent6 6 29" xfId="971"/>
    <cellStyle name="20% - Accent6 6 3" xfId="972"/>
    <cellStyle name="20% - Accent6 6 30" xfId="973"/>
    <cellStyle name="20% - Accent6 6 31" xfId="974"/>
    <cellStyle name="20% - Accent6 6 32" xfId="975"/>
    <cellStyle name="20% - Accent6 6 33" xfId="976"/>
    <cellStyle name="20% - Accent6 6 34" xfId="977"/>
    <cellStyle name="20% - Accent6 6 35" xfId="978"/>
    <cellStyle name="20% - Accent6 6 36" xfId="979"/>
    <cellStyle name="20% - Accent6 6 37" xfId="980"/>
    <cellStyle name="20% - Accent6 6 38" xfId="981"/>
    <cellStyle name="20% - Accent6 6 39" xfId="982"/>
    <cellStyle name="20% - Accent6 6 4" xfId="983"/>
    <cellStyle name="20% - Accent6 6 5" xfId="984"/>
    <cellStyle name="20% - Accent6 6 6" xfId="985"/>
    <cellStyle name="20% - Accent6 6 7" xfId="986"/>
    <cellStyle name="20% - Accent6 6 8" xfId="987"/>
    <cellStyle name="20% - Accent6 6 9" xfId="988"/>
    <cellStyle name="20% - Accent6 7" xfId="989"/>
    <cellStyle name="20% - Accent6 7 10" xfId="990"/>
    <cellStyle name="20% - Accent6 7 11" xfId="991"/>
    <cellStyle name="20% - Accent6 7 12" xfId="992"/>
    <cellStyle name="20% - Accent6 7 13" xfId="993"/>
    <cellStyle name="20% - Accent6 7 14" xfId="994"/>
    <cellStyle name="20% - Accent6 7 15" xfId="995"/>
    <cellStyle name="20% - Accent6 7 16" xfId="996"/>
    <cellStyle name="20% - Accent6 7 17" xfId="997"/>
    <cellStyle name="20% - Accent6 7 18" xfId="998"/>
    <cellStyle name="20% - Accent6 7 19" xfId="999"/>
    <cellStyle name="20% - Accent6 7 2" xfId="1000"/>
    <cellStyle name="20% - Accent6 7 20" xfId="1001"/>
    <cellStyle name="20% - Accent6 7 21" xfId="1002"/>
    <cellStyle name="20% - Accent6 7 22" xfId="1003"/>
    <cellStyle name="20% - Accent6 7 23" xfId="1004"/>
    <cellStyle name="20% - Accent6 7 24" xfId="1005"/>
    <cellStyle name="20% - Accent6 7 25" xfId="1006"/>
    <cellStyle name="20% - Accent6 7 26" xfId="1007"/>
    <cellStyle name="20% - Accent6 7 27" xfId="1008"/>
    <cellStyle name="20% - Accent6 7 28" xfId="1009"/>
    <cellStyle name="20% - Accent6 7 29" xfId="1010"/>
    <cellStyle name="20% - Accent6 7 3" xfId="1011"/>
    <cellStyle name="20% - Accent6 7 30" xfId="1012"/>
    <cellStyle name="20% - Accent6 7 31" xfId="1013"/>
    <cellStyle name="20% - Accent6 7 32" xfId="1014"/>
    <cellStyle name="20% - Accent6 7 33" xfId="1015"/>
    <cellStyle name="20% - Accent6 7 34" xfId="1016"/>
    <cellStyle name="20% - Accent6 7 35" xfId="1017"/>
    <cellStyle name="20% - Accent6 7 36" xfId="1018"/>
    <cellStyle name="20% - Accent6 7 37" xfId="1019"/>
    <cellStyle name="20% - Accent6 7 38" xfId="1020"/>
    <cellStyle name="20% - Accent6 7 39" xfId="1021"/>
    <cellStyle name="20% - Accent6 7 4" xfId="1022"/>
    <cellStyle name="20% - Accent6 7 5" xfId="1023"/>
    <cellStyle name="20% - Accent6 7 6" xfId="1024"/>
    <cellStyle name="20% - Accent6 7 7" xfId="1025"/>
    <cellStyle name="20% - Accent6 7 8" xfId="1026"/>
    <cellStyle name="20% - Accent6 7 9" xfId="1027"/>
    <cellStyle name="20% - Accent6 8" xfId="1028"/>
    <cellStyle name="20% - 輔色1 2" xfId="1"/>
    <cellStyle name="20% - 輔色1 2 2" xfId="1030"/>
    <cellStyle name="20% - 輔色1 2 2 2" xfId="1031"/>
    <cellStyle name="20% - 輔色1 2 2 3" xfId="1032"/>
    <cellStyle name="20% - 輔色1 2 2 4" xfId="1033"/>
    <cellStyle name="20% - 輔色1 2 2 5" xfId="1034"/>
    <cellStyle name="20% - 輔色1 2 2 6" xfId="1035"/>
    <cellStyle name="20% - 輔色1 2 3" xfId="1036"/>
    <cellStyle name="20% - 輔色1 2 4" xfId="1037"/>
    <cellStyle name="20% - 輔色1 2 5" xfId="1038"/>
    <cellStyle name="20% - 輔色1 2 6" xfId="1039"/>
    <cellStyle name="20% - 輔色1 2 7" xfId="1040"/>
    <cellStyle name="20% - 輔色1 2 8" xfId="1029"/>
    <cellStyle name="20% - 輔色1 3" xfId="1041"/>
    <cellStyle name="20% - 輔色1 4" xfId="40294"/>
    <cellStyle name="20% - 輔色2 2" xfId="2"/>
    <cellStyle name="20% - 輔色2 2 2" xfId="1043"/>
    <cellStyle name="20% - 輔色2 2 2 2" xfId="1044"/>
    <cellStyle name="20% - 輔色2 2 2 3" xfId="1045"/>
    <cellStyle name="20% - 輔色2 2 2 4" xfId="1046"/>
    <cellStyle name="20% - 輔色2 2 2 5" xfId="1047"/>
    <cellStyle name="20% - 輔色2 2 2 6" xfId="1048"/>
    <cellStyle name="20% - 輔色2 2 3" xfId="1049"/>
    <cellStyle name="20% - 輔色2 2 4" xfId="1050"/>
    <cellStyle name="20% - 輔色2 2 5" xfId="1051"/>
    <cellStyle name="20% - 輔色2 2 6" xfId="1052"/>
    <cellStyle name="20% - 輔色2 2 7" xfId="1053"/>
    <cellStyle name="20% - 輔色2 2 8" xfId="1042"/>
    <cellStyle name="20% - 輔色2 3" xfId="1054"/>
    <cellStyle name="20% - 輔色2 4" xfId="40298"/>
    <cellStyle name="20% - 輔色3 2" xfId="3"/>
    <cellStyle name="20% - 輔色3 2 2" xfId="1056"/>
    <cellStyle name="20% - 輔色3 2 2 2" xfId="1057"/>
    <cellStyle name="20% - 輔色3 2 2 3" xfId="1058"/>
    <cellStyle name="20% - 輔色3 2 2 4" xfId="1059"/>
    <cellStyle name="20% - 輔色3 2 2 5" xfId="1060"/>
    <cellStyle name="20% - 輔色3 2 2 6" xfId="1061"/>
    <cellStyle name="20% - 輔色3 2 3" xfId="1062"/>
    <cellStyle name="20% - 輔色3 2 4" xfId="1063"/>
    <cellStyle name="20% - 輔色3 2 5" xfId="1064"/>
    <cellStyle name="20% - 輔色3 2 6" xfId="1065"/>
    <cellStyle name="20% - 輔色3 2 7" xfId="1066"/>
    <cellStyle name="20% - 輔色3 2 8" xfId="1055"/>
    <cellStyle name="20% - 輔色3 3" xfId="1067"/>
    <cellStyle name="20% - 輔色3 4" xfId="40302"/>
    <cellStyle name="20% - 輔色4 2" xfId="4"/>
    <cellStyle name="20% - 輔色4 2 2" xfId="1069"/>
    <cellStyle name="20% - 輔色4 2 2 2" xfId="1070"/>
    <cellStyle name="20% - 輔色4 2 2 3" xfId="1071"/>
    <cellStyle name="20% - 輔色4 2 2 4" xfId="1072"/>
    <cellStyle name="20% - 輔色4 2 2 5" xfId="1073"/>
    <cellStyle name="20% - 輔色4 2 2 6" xfId="1074"/>
    <cellStyle name="20% - 輔色4 2 3" xfId="1075"/>
    <cellStyle name="20% - 輔色4 2 4" xfId="1076"/>
    <cellStyle name="20% - 輔色4 2 5" xfId="1077"/>
    <cellStyle name="20% - 輔色4 2 6" xfId="1078"/>
    <cellStyle name="20% - 輔色4 2 7" xfId="1079"/>
    <cellStyle name="20% - 輔色4 2 8" xfId="1068"/>
    <cellStyle name="20% - 輔色4 3" xfId="1080"/>
    <cellStyle name="20% - 輔色4 4" xfId="40306"/>
    <cellStyle name="20% - 輔色5 2" xfId="5"/>
    <cellStyle name="20% - 輔色5 2 2" xfId="1082"/>
    <cellStyle name="20% - 輔色5 2 2 2" xfId="1083"/>
    <cellStyle name="20% - 輔色5 2 2 3" xfId="1084"/>
    <cellStyle name="20% - 輔色5 2 2 4" xfId="1085"/>
    <cellStyle name="20% - 輔色5 2 2 5" xfId="1086"/>
    <cellStyle name="20% - 輔色5 2 2 6" xfId="1087"/>
    <cellStyle name="20% - 輔色5 2 3" xfId="1088"/>
    <cellStyle name="20% - 輔色5 2 4" xfId="1089"/>
    <cellStyle name="20% - 輔色5 2 5" xfId="1090"/>
    <cellStyle name="20% - 輔色5 2 6" xfId="1091"/>
    <cellStyle name="20% - 輔色5 2 7" xfId="1092"/>
    <cellStyle name="20% - 輔色5 2 8" xfId="1081"/>
    <cellStyle name="20% - 輔色5 3" xfId="1093"/>
    <cellStyle name="20% - 輔色5 4" xfId="40310"/>
    <cellStyle name="20% - 輔色6 2" xfId="6"/>
    <cellStyle name="20% - 輔色6 2 2" xfId="1095"/>
    <cellStyle name="20% - 輔色6 2 2 2" xfId="1096"/>
    <cellStyle name="20% - 輔色6 2 2 3" xfId="1097"/>
    <cellStyle name="20% - 輔色6 2 2 4" xfId="1098"/>
    <cellStyle name="20% - 輔色6 2 2 5" xfId="1099"/>
    <cellStyle name="20% - 輔色6 2 2 6" xfId="1100"/>
    <cellStyle name="20% - 輔色6 2 3" xfId="1101"/>
    <cellStyle name="20% - 輔色6 2 4" xfId="1102"/>
    <cellStyle name="20% - 輔色6 2 5" xfId="1103"/>
    <cellStyle name="20% - 輔色6 2 6" xfId="1104"/>
    <cellStyle name="20% - 輔色6 2 7" xfId="1105"/>
    <cellStyle name="20% - 輔色6 2 8" xfId="1094"/>
    <cellStyle name="20% - 輔色6 3" xfId="1106"/>
    <cellStyle name="20% - 輔色6 4" xfId="40314"/>
    <cellStyle name="40% - Accent1 2" xfId="1107"/>
    <cellStyle name="40% - Accent1 2 10" xfId="1108"/>
    <cellStyle name="40% - Accent1 2 11" xfId="1109"/>
    <cellStyle name="40% - Accent1 2 12" xfId="1110"/>
    <cellStyle name="40% - Accent1 2 13" xfId="1111"/>
    <cellStyle name="40% - Accent1 2 14" xfId="1112"/>
    <cellStyle name="40% - Accent1 2 15" xfId="1113"/>
    <cellStyle name="40% - Accent1 2 16" xfId="1114"/>
    <cellStyle name="40% - Accent1 2 17" xfId="1115"/>
    <cellStyle name="40% - Accent1 2 18" xfId="1116"/>
    <cellStyle name="40% - Accent1 2 19" xfId="1117"/>
    <cellStyle name="40% - Accent1 2 2" xfId="1118"/>
    <cellStyle name="40% - Accent1 2 20" xfId="1119"/>
    <cellStyle name="40% - Accent1 2 21" xfId="1120"/>
    <cellStyle name="40% - Accent1 2 22" xfId="1121"/>
    <cellStyle name="40% - Accent1 2 23" xfId="1122"/>
    <cellStyle name="40% - Accent1 2 24" xfId="1123"/>
    <cellStyle name="40% - Accent1 2 25" xfId="1124"/>
    <cellStyle name="40% - Accent1 2 26" xfId="1125"/>
    <cellStyle name="40% - Accent1 2 27" xfId="1126"/>
    <cellStyle name="40% - Accent1 2 28" xfId="1127"/>
    <cellStyle name="40% - Accent1 2 29" xfId="1128"/>
    <cellStyle name="40% - Accent1 2 3" xfId="1129"/>
    <cellStyle name="40% - Accent1 2 30" xfId="1130"/>
    <cellStyle name="40% - Accent1 2 31" xfId="1131"/>
    <cellStyle name="40% - Accent1 2 32" xfId="1132"/>
    <cellStyle name="40% - Accent1 2 33" xfId="1133"/>
    <cellStyle name="40% - Accent1 2 34" xfId="1134"/>
    <cellStyle name="40% - Accent1 2 35" xfId="1135"/>
    <cellStyle name="40% - Accent1 2 36" xfId="1136"/>
    <cellStyle name="40% - Accent1 2 37" xfId="1137"/>
    <cellStyle name="40% - Accent1 2 38" xfId="1138"/>
    <cellStyle name="40% - Accent1 2 39" xfId="1139"/>
    <cellStyle name="40% - Accent1 2 4" xfId="1140"/>
    <cellStyle name="40% - Accent1 2 5" xfId="1141"/>
    <cellStyle name="40% - Accent1 2 6" xfId="1142"/>
    <cellStyle name="40% - Accent1 2 7" xfId="1143"/>
    <cellStyle name="40% - Accent1 2 8" xfId="1144"/>
    <cellStyle name="40% - Accent1 2 9" xfId="1145"/>
    <cellStyle name="40% - Accent1 3" xfId="1146"/>
    <cellStyle name="40% - Accent1 3 2" xfId="1147"/>
    <cellStyle name="40% - Accent1 3 3" xfId="1148"/>
    <cellStyle name="40% - Accent1 4" xfId="1149"/>
    <cellStyle name="40% - Accent1 4 2" xfId="1150"/>
    <cellStyle name="40% - Accent1 4 3" xfId="1151"/>
    <cellStyle name="40% - Accent1 5" xfId="1152"/>
    <cellStyle name="40% - Accent1 5 10" xfId="1153"/>
    <cellStyle name="40% - Accent1 5 11" xfId="1154"/>
    <cellStyle name="40% - Accent1 5 12" xfId="1155"/>
    <cellStyle name="40% - Accent1 5 13" xfId="1156"/>
    <cellStyle name="40% - Accent1 5 14" xfId="1157"/>
    <cellStyle name="40% - Accent1 5 15" xfId="1158"/>
    <cellStyle name="40% - Accent1 5 16" xfId="1159"/>
    <cellStyle name="40% - Accent1 5 17" xfId="1160"/>
    <cellStyle name="40% - Accent1 5 18" xfId="1161"/>
    <cellStyle name="40% - Accent1 5 19" xfId="1162"/>
    <cellStyle name="40% - Accent1 5 2" xfId="1163"/>
    <cellStyle name="40% - Accent1 5 20" xfId="1164"/>
    <cellStyle name="40% - Accent1 5 21" xfId="1165"/>
    <cellStyle name="40% - Accent1 5 22" xfId="1166"/>
    <cellStyle name="40% - Accent1 5 23" xfId="1167"/>
    <cellStyle name="40% - Accent1 5 24" xfId="1168"/>
    <cellStyle name="40% - Accent1 5 25" xfId="1169"/>
    <cellStyle name="40% - Accent1 5 26" xfId="1170"/>
    <cellStyle name="40% - Accent1 5 27" xfId="1171"/>
    <cellStyle name="40% - Accent1 5 28" xfId="1172"/>
    <cellStyle name="40% - Accent1 5 29" xfId="1173"/>
    <cellStyle name="40% - Accent1 5 3" xfId="1174"/>
    <cellStyle name="40% - Accent1 5 30" xfId="1175"/>
    <cellStyle name="40% - Accent1 5 31" xfId="1176"/>
    <cellStyle name="40% - Accent1 5 32" xfId="1177"/>
    <cellStyle name="40% - Accent1 5 33" xfId="1178"/>
    <cellStyle name="40% - Accent1 5 34" xfId="1179"/>
    <cellStyle name="40% - Accent1 5 35" xfId="1180"/>
    <cellStyle name="40% - Accent1 5 36" xfId="1181"/>
    <cellStyle name="40% - Accent1 5 37" xfId="1182"/>
    <cellStyle name="40% - Accent1 5 38" xfId="1183"/>
    <cellStyle name="40% - Accent1 5 39" xfId="1184"/>
    <cellStyle name="40% - Accent1 5 4" xfId="1185"/>
    <cellStyle name="40% - Accent1 5 5" xfId="1186"/>
    <cellStyle name="40% - Accent1 5 6" xfId="1187"/>
    <cellStyle name="40% - Accent1 5 7" xfId="1188"/>
    <cellStyle name="40% - Accent1 5 8" xfId="1189"/>
    <cellStyle name="40% - Accent1 5 9" xfId="1190"/>
    <cellStyle name="40% - Accent1 6" xfId="1191"/>
    <cellStyle name="40% - Accent1 6 10" xfId="1192"/>
    <cellStyle name="40% - Accent1 6 11" xfId="1193"/>
    <cellStyle name="40% - Accent1 6 12" xfId="1194"/>
    <cellStyle name="40% - Accent1 6 13" xfId="1195"/>
    <cellStyle name="40% - Accent1 6 14" xfId="1196"/>
    <cellStyle name="40% - Accent1 6 15" xfId="1197"/>
    <cellStyle name="40% - Accent1 6 16" xfId="1198"/>
    <cellStyle name="40% - Accent1 6 17" xfId="1199"/>
    <cellStyle name="40% - Accent1 6 18" xfId="1200"/>
    <cellStyle name="40% - Accent1 6 19" xfId="1201"/>
    <cellStyle name="40% - Accent1 6 2" xfId="1202"/>
    <cellStyle name="40% - Accent1 6 20" xfId="1203"/>
    <cellStyle name="40% - Accent1 6 21" xfId="1204"/>
    <cellStyle name="40% - Accent1 6 22" xfId="1205"/>
    <cellStyle name="40% - Accent1 6 23" xfId="1206"/>
    <cellStyle name="40% - Accent1 6 24" xfId="1207"/>
    <cellStyle name="40% - Accent1 6 25" xfId="1208"/>
    <cellStyle name="40% - Accent1 6 26" xfId="1209"/>
    <cellStyle name="40% - Accent1 6 27" xfId="1210"/>
    <cellStyle name="40% - Accent1 6 28" xfId="1211"/>
    <cellStyle name="40% - Accent1 6 29" xfId="1212"/>
    <cellStyle name="40% - Accent1 6 3" xfId="1213"/>
    <cellStyle name="40% - Accent1 6 30" xfId="1214"/>
    <cellStyle name="40% - Accent1 6 31" xfId="1215"/>
    <cellStyle name="40% - Accent1 6 32" xfId="1216"/>
    <cellStyle name="40% - Accent1 6 33" xfId="1217"/>
    <cellStyle name="40% - Accent1 6 34" xfId="1218"/>
    <cellStyle name="40% - Accent1 6 35" xfId="1219"/>
    <cellStyle name="40% - Accent1 6 36" xfId="1220"/>
    <cellStyle name="40% - Accent1 6 37" xfId="1221"/>
    <cellStyle name="40% - Accent1 6 38" xfId="1222"/>
    <cellStyle name="40% - Accent1 6 39" xfId="1223"/>
    <cellStyle name="40% - Accent1 6 4" xfId="1224"/>
    <cellStyle name="40% - Accent1 6 5" xfId="1225"/>
    <cellStyle name="40% - Accent1 6 6" xfId="1226"/>
    <cellStyle name="40% - Accent1 6 7" xfId="1227"/>
    <cellStyle name="40% - Accent1 6 8" xfId="1228"/>
    <cellStyle name="40% - Accent1 6 9" xfId="1229"/>
    <cellStyle name="40% - Accent1 7" xfId="1230"/>
    <cellStyle name="40% - Accent1 7 10" xfId="1231"/>
    <cellStyle name="40% - Accent1 7 11" xfId="1232"/>
    <cellStyle name="40% - Accent1 7 12" xfId="1233"/>
    <cellStyle name="40% - Accent1 7 13" xfId="1234"/>
    <cellStyle name="40% - Accent1 7 14" xfId="1235"/>
    <cellStyle name="40% - Accent1 7 15" xfId="1236"/>
    <cellStyle name="40% - Accent1 7 16" xfId="1237"/>
    <cellStyle name="40% - Accent1 7 17" xfId="1238"/>
    <cellStyle name="40% - Accent1 7 18" xfId="1239"/>
    <cellStyle name="40% - Accent1 7 19" xfId="1240"/>
    <cellStyle name="40% - Accent1 7 2" xfId="1241"/>
    <cellStyle name="40% - Accent1 7 20" xfId="1242"/>
    <cellStyle name="40% - Accent1 7 21" xfId="1243"/>
    <cellStyle name="40% - Accent1 7 22" xfId="1244"/>
    <cellStyle name="40% - Accent1 7 23" xfId="1245"/>
    <cellStyle name="40% - Accent1 7 24" xfId="1246"/>
    <cellStyle name="40% - Accent1 7 25" xfId="1247"/>
    <cellStyle name="40% - Accent1 7 26" xfId="1248"/>
    <cellStyle name="40% - Accent1 7 27" xfId="1249"/>
    <cellStyle name="40% - Accent1 7 28" xfId="1250"/>
    <cellStyle name="40% - Accent1 7 29" xfId="1251"/>
    <cellStyle name="40% - Accent1 7 3" xfId="1252"/>
    <cellStyle name="40% - Accent1 7 30" xfId="1253"/>
    <cellStyle name="40% - Accent1 7 31" xfId="1254"/>
    <cellStyle name="40% - Accent1 7 32" xfId="1255"/>
    <cellStyle name="40% - Accent1 7 33" xfId="1256"/>
    <cellStyle name="40% - Accent1 7 34" xfId="1257"/>
    <cellStyle name="40% - Accent1 7 35" xfId="1258"/>
    <cellStyle name="40% - Accent1 7 36" xfId="1259"/>
    <cellStyle name="40% - Accent1 7 37" xfId="1260"/>
    <cellStyle name="40% - Accent1 7 38" xfId="1261"/>
    <cellStyle name="40% - Accent1 7 39" xfId="1262"/>
    <cellStyle name="40% - Accent1 7 4" xfId="1263"/>
    <cellStyle name="40% - Accent1 7 5" xfId="1264"/>
    <cellStyle name="40% - Accent1 7 6" xfId="1265"/>
    <cellStyle name="40% - Accent1 7 7" xfId="1266"/>
    <cellStyle name="40% - Accent1 7 8" xfId="1267"/>
    <cellStyle name="40% - Accent1 7 9" xfId="1268"/>
    <cellStyle name="40% - Accent1 8" xfId="1269"/>
    <cellStyle name="40% - Accent2 2" xfId="1270"/>
    <cellStyle name="40% - Accent2 2 10" xfId="1271"/>
    <cellStyle name="40% - Accent2 2 11" xfId="1272"/>
    <cellStyle name="40% - Accent2 2 12" xfId="1273"/>
    <cellStyle name="40% - Accent2 2 13" xfId="1274"/>
    <cellStyle name="40% - Accent2 2 14" xfId="1275"/>
    <cellStyle name="40% - Accent2 2 15" xfId="1276"/>
    <cellStyle name="40% - Accent2 2 16" xfId="1277"/>
    <cellStyle name="40% - Accent2 2 17" xfId="1278"/>
    <cellStyle name="40% - Accent2 2 18" xfId="1279"/>
    <cellStyle name="40% - Accent2 2 19" xfId="1280"/>
    <cellStyle name="40% - Accent2 2 2" xfId="1281"/>
    <cellStyle name="40% - Accent2 2 20" xfId="1282"/>
    <cellStyle name="40% - Accent2 2 21" xfId="1283"/>
    <cellStyle name="40% - Accent2 2 22" xfId="1284"/>
    <cellStyle name="40% - Accent2 2 23" xfId="1285"/>
    <cellStyle name="40% - Accent2 2 24" xfId="1286"/>
    <cellStyle name="40% - Accent2 2 25" xfId="1287"/>
    <cellStyle name="40% - Accent2 2 26" xfId="1288"/>
    <cellStyle name="40% - Accent2 2 27" xfId="1289"/>
    <cellStyle name="40% - Accent2 2 28" xfId="1290"/>
    <cellStyle name="40% - Accent2 2 29" xfId="1291"/>
    <cellStyle name="40% - Accent2 2 3" xfId="1292"/>
    <cellStyle name="40% - Accent2 2 30" xfId="1293"/>
    <cellStyle name="40% - Accent2 2 31" xfId="1294"/>
    <cellStyle name="40% - Accent2 2 32" xfId="1295"/>
    <cellStyle name="40% - Accent2 2 33" xfId="1296"/>
    <cellStyle name="40% - Accent2 2 34" xfId="1297"/>
    <cellStyle name="40% - Accent2 2 35" xfId="1298"/>
    <cellStyle name="40% - Accent2 2 36" xfId="1299"/>
    <cellStyle name="40% - Accent2 2 37" xfId="1300"/>
    <cellStyle name="40% - Accent2 2 38" xfId="1301"/>
    <cellStyle name="40% - Accent2 2 39" xfId="1302"/>
    <cellStyle name="40% - Accent2 2 4" xfId="1303"/>
    <cellStyle name="40% - Accent2 2 5" xfId="1304"/>
    <cellStyle name="40% - Accent2 2 6" xfId="1305"/>
    <cellStyle name="40% - Accent2 2 7" xfId="1306"/>
    <cellStyle name="40% - Accent2 2 8" xfId="1307"/>
    <cellStyle name="40% - Accent2 2 9" xfId="1308"/>
    <cellStyle name="40% - Accent2 3" xfId="1309"/>
    <cellStyle name="40% - Accent2 3 2" xfId="1310"/>
    <cellStyle name="40% - Accent2 3 3" xfId="1311"/>
    <cellStyle name="40% - Accent2 4" xfId="1312"/>
    <cellStyle name="40% - Accent2 4 2" xfId="1313"/>
    <cellStyle name="40% - Accent2 4 3" xfId="1314"/>
    <cellStyle name="40% - Accent2 5" xfId="1315"/>
    <cellStyle name="40% - Accent2 5 10" xfId="1316"/>
    <cellStyle name="40% - Accent2 5 11" xfId="1317"/>
    <cellStyle name="40% - Accent2 5 12" xfId="1318"/>
    <cellStyle name="40% - Accent2 5 13" xfId="1319"/>
    <cellStyle name="40% - Accent2 5 14" xfId="1320"/>
    <cellStyle name="40% - Accent2 5 15" xfId="1321"/>
    <cellStyle name="40% - Accent2 5 16" xfId="1322"/>
    <cellStyle name="40% - Accent2 5 17" xfId="1323"/>
    <cellStyle name="40% - Accent2 5 18" xfId="1324"/>
    <cellStyle name="40% - Accent2 5 19" xfId="1325"/>
    <cellStyle name="40% - Accent2 5 2" xfId="1326"/>
    <cellStyle name="40% - Accent2 5 20" xfId="1327"/>
    <cellStyle name="40% - Accent2 5 21" xfId="1328"/>
    <cellStyle name="40% - Accent2 5 22" xfId="1329"/>
    <cellStyle name="40% - Accent2 5 23" xfId="1330"/>
    <cellStyle name="40% - Accent2 5 24" xfId="1331"/>
    <cellStyle name="40% - Accent2 5 25" xfId="1332"/>
    <cellStyle name="40% - Accent2 5 26" xfId="1333"/>
    <cellStyle name="40% - Accent2 5 27" xfId="1334"/>
    <cellStyle name="40% - Accent2 5 28" xfId="1335"/>
    <cellStyle name="40% - Accent2 5 29" xfId="1336"/>
    <cellStyle name="40% - Accent2 5 3" xfId="1337"/>
    <cellStyle name="40% - Accent2 5 30" xfId="1338"/>
    <cellStyle name="40% - Accent2 5 31" xfId="1339"/>
    <cellStyle name="40% - Accent2 5 32" xfId="1340"/>
    <cellStyle name="40% - Accent2 5 33" xfId="1341"/>
    <cellStyle name="40% - Accent2 5 34" xfId="1342"/>
    <cellStyle name="40% - Accent2 5 35" xfId="1343"/>
    <cellStyle name="40% - Accent2 5 36" xfId="1344"/>
    <cellStyle name="40% - Accent2 5 37" xfId="1345"/>
    <cellStyle name="40% - Accent2 5 38" xfId="1346"/>
    <cellStyle name="40% - Accent2 5 39" xfId="1347"/>
    <cellStyle name="40% - Accent2 5 4" xfId="1348"/>
    <cellStyle name="40% - Accent2 5 5" xfId="1349"/>
    <cellStyle name="40% - Accent2 5 6" xfId="1350"/>
    <cellStyle name="40% - Accent2 5 7" xfId="1351"/>
    <cellStyle name="40% - Accent2 5 8" xfId="1352"/>
    <cellStyle name="40% - Accent2 5 9" xfId="1353"/>
    <cellStyle name="40% - Accent2 6" xfId="1354"/>
    <cellStyle name="40% - Accent2 6 10" xfId="1355"/>
    <cellStyle name="40% - Accent2 6 11" xfId="1356"/>
    <cellStyle name="40% - Accent2 6 12" xfId="1357"/>
    <cellStyle name="40% - Accent2 6 13" xfId="1358"/>
    <cellStyle name="40% - Accent2 6 14" xfId="1359"/>
    <cellStyle name="40% - Accent2 6 15" xfId="1360"/>
    <cellStyle name="40% - Accent2 6 16" xfId="1361"/>
    <cellStyle name="40% - Accent2 6 17" xfId="1362"/>
    <cellStyle name="40% - Accent2 6 18" xfId="1363"/>
    <cellStyle name="40% - Accent2 6 19" xfId="1364"/>
    <cellStyle name="40% - Accent2 6 2" xfId="1365"/>
    <cellStyle name="40% - Accent2 6 20" xfId="1366"/>
    <cellStyle name="40% - Accent2 6 21" xfId="1367"/>
    <cellStyle name="40% - Accent2 6 22" xfId="1368"/>
    <cellStyle name="40% - Accent2 6 23" xfId="1369"/>
    <cellStyle name="40% - Accent2 6 24" xfId="1370"/>
    <cellStyle name="40% - Accent2 6 25" xfId="1371"/>
    <cellStyle name="40% - Accent2 6 26" xfId="1372"/>
    <cellStyle name="40% - Accent2 6 27" xfId="1373"/>
    <cellStyle name="40% - Accent2 6 28" xfId="1374"/>
    <cellStyle name="40% - Accent2 6 29" xfId="1375"/>
    <cellStyle name="40% - Accent2 6 3" xfId="1376"/>
    <cellStyle name="40% - Accent2 6 30" xfId="1377"/>
    <cellStyle name="40% - Accent2 6 31" xfId="1378"/>
    <cellStyle name="40% - Accent2 6 32" xfId="1379"/>
    <cellStyle name="40% - Accent2 6 33" xfId="1380"/>
    <cellStyle name="40% - Accent2 6 34" xfId="1381"/>
    <cellStyle name="40% - Accent2 6 35" xfId="1382"/>
    <cellStyle name="40% - Accent2 6 36" xfId="1383"/>
    <cellStyle name="40% - Accent2 6 37" xfId="1384"/>
    <cellStyle name="40% - Accent2 6 38" xfId="1385"/>
    <cellStyle name="40% - Accent2 6 39" xfId="1386"/>
    <cellStyle name="40% - Accent2 6 4" xfId="1387"/>
    <cellStyle name="40% - Accent2 6 5" xfId="1388"/>
    <cellStyle name="40% - Accent2 6 6" xfId="1389"/>
    <cellStyle name="40% - Accent2 6 7" xfId="1390"/>
    <cellStyle name="40% - Accent2 6 8" xfId="1391"/>
    <cellStyle name="40% - Accent2 6 9" xfId="1392"/>
    <cellStyle name="40% - Accent2 7" xfId="1393"/>
    <cellStyle name="40% - Accent2 7 10" xfId="1394"/>
    <cellStyle name="40% - Accent2 7 11" xfId="1395"/>
    <cellStyle name="40% - Accent2 7 12" xfId="1396"/>
    <cellStyle name="40% - Accent2 7 13" xfId="1397"/>
    <cellStyle name="40% - Accent2 7 14" xfId="1398"/>
    <cellStyle name="40% - Accent2 7 15" xfId="1399"/>
    <cellStyle name="40% - Accent2 7 16" xfId="1400"/>
    <cellStyle name="40% - Accent2 7 17" xfId="1401"/>
    <cellStyle name="40% - Accent2 7 18" xfId="1402"/>
    <cellStyle name="40% - Accent2 7 19" xfId="1403"/>
    <cellStyle name="40% - Accent2 7 2" xfId="1404"/>
    <cellStyle name="40% - Accent2 7 20" xfId="1405"/>
    <cellStyle name="40% - Accent2 7 21" xfId="1406"/>
    <cellStyle name="40% - Accent2 7 22" xfId="1407"/>
    <cellStyle name="40% - Accent2 7 23" xfId="1408"/>
    <cellStyle name="40% - Accent2 7 24" xfId="1409"/>
    <cellStyle name="40% - Accent2 7 25" xfId="1410"/>
    <cellStyle name="40% - Accent2 7 26" xfId="1411"/>
    <cellStyle name="40% - Accent2 7 27" xfId="1412"/>
    <cellStyle name="40% - Accent2 7 28" xfId="1413"/>
    <cellStyle name="40% - Accent2 7 29" xfId="1414"/>
    <cellStyle name="40% - Accent2 7 3" xfId="1415"/>
    <cellStyle name="40% - Accent2 7 30" xfId="1416"/>
    <cellStyle name="40% - Accent2 7 31" xfId="1417"/>
    <cellStyle name="40% - Accent2 7 32" xfId="1418"/>
    <cellStyle name="40% - Accent2 7 33" xfId="1419"/>
    <cellStyle name="40% - Accent2 7 34" xfId="1420"/>
    <cellStyle name="40% - Accent2 7 35" xfId="1421"/>
    <cellStyle name="40% - Accent2 7 36" xfId="1422"/>
    <cellStyle name="40% - Accent2 7 37" xfId="1423"/>
    <cellStyle name="40% - Accent2 7 38" xfId="1424"/>
    <cellStyle name="40% - Accent2 7 39" xfId="1425"/>
    <cellStyle name="40% - Accent2 7 4" xfId="1426"/>
    <cellStyle name="40% - Accent2 7 5" xfId="1427"/>
    <cellStyle name="40% - Accent2 7 6" xfId="1428"/>
    <cellStyle name="40% - Accent2 7 7" xfId="1429"/>
    <cellStyle name="40% - Accent2 7 8" xfId="1430"/>
    <cellStyle name="40% - Accent2 7 9" xfId="1431"/>
    <cellStyle name="40% - Accent2 8" xfId="1432"/>
    <cellStyle name="40% - Accent3 2" xfId="1433"/>
    <cellStyle name="40% - Accent3 2 10" xfId="1434"/>
    <cellStyle name="40% - Accent3 2 11" xfId="1435"/>
    <cellStyle name="40% - Accent3 2 12" xfId="1436"/>
    <cellStyle name="40% - Accent3 2 13" xfId="1437"/>
    <cellStyle name="40% - Accent3 2 14" xfId="1438"/>
    <cellStyle name="40% - Accent3 2 15" xfId="1439"/>
    <cellStyle name="40% - Accent3 2 16" xfId="1440"/>
    <cellStyle name="40% - Accent3 2 17" xfId="1441"/>
    <cellStyle name="40% - Accent3 2 18" xfId="1442"/>
    <cellStyle name="40% - Accent3 2 19" xfId="1443"/>
    <cellStyle name="40% - Accent3 2 2" xfId="1444"/>
    <cellStyle name="40% - Accent3 2 20" xfId="1445"/>
    <cellStyle name="40% - Accent3 2 21" xfId="1446"/>
    <cellStyle name="40% - Accent3 2 22" xfId="1447"/>
    <cellStyle name="40% - Accent3 2 23" xfId="1448"/>
    <cellStyle name="40% - Accent3 2 24" xfId="1449"/>
    <cellStyle name="40% - Accent3 2 25" xfId="1450"/>
    <cellStyle name="40% - Accent3 2 26" xfId="1451"/>
    <cellStyle name="40% - Accent3 2 27" xfId="1452"/>
    <cellStyle name="40% - Accent3 2 28" xfId="1453"/>
    <cellStyle name="40% - Accent3 2 29" xfId="1454"/>
    <cellStyle name="40% - Accent3 2 3" xfId="1455"/>
    <cellStyle name="40% - Accent3 2 30" xfId="1456"/>
    <cellStyle name="40% - Accent3 2 31" xfId="1457"/>
    <cellStyle name="40% - Accent3 2 32" xfId="1458"/>
    <cellStyle name="40% - Accent3 2 33" xfId="1459"/>
    <cellStyle name="40% - Accent3 2 34" xfId="1460"/>
    <cellStyle name="40% - Accent3 2 35" xfId="1461"/>
    <cellStyle name="40% - Accent3 2 36" xfId="1462"/>
    <cellStyle name="40% - Accent3 2 37" xfId="1463"/>
    <cellStyle name="40% - Accent3 2 38" xfId="1464"/>
    <cellStyle name="40% - Accent3 2 39" xfId="1465"/>
    <cellStyle name="40% - Accent3 2 4" xfId="1466"/>
    <cellStyle name="40% - Accent3 2 5" xfId="1467"/>
    <cellStyle name="40% - Accent3 2 6" xfId="1468"/>
    <cellStyle name="40% - Accent3 2 7" xfId="1469"/>
    <cellStyle name="40% - Accent3 2 8" xfId="1470"/>
    <cellStyle name="40% - Accent3 2 9" xfId="1471"/>
    <cellStyle name="40% - Accent3 3" xfId="1472"/>
    <cellStyle name="40% - Accent3 3 2" xfId="1473"/>
    <cellStyle name="40% - Accent3 3 3" xfId="1474"/>
    <cellStyle name="40% - Accent3 4" xfId="1475"/>
    <cellStyle name="40% - Accent3 4 2" xfId="1476"/>
    <cellStyle name="40% - Accent3 4 3" xfId="1477"/>
    <cellStyle name="40% - Accent3 5" xfId="1478"/>
    <cellStyle name="40% - Accent3 5 10" xfId="1479"/>
    <cellStyle name="40% - Accent3 5 11" xfId="1480"/>
    <cellStyle name="40% - Accent3 5 12" xfId="1481"/>
    <cellStyle name="40% - Accent3 5 13" xfId="1482"/>
    <cellStyle name="40% - Accent3 5 14" xfId="1483"/>
    <cellStyle name="40% - Accent3 5 15" xfId="1484"/>
    <cellStyle name="40% - Accent3 5 16" xfId="1485"/>
    <cellStyle name="40% - Accent3 5 17" xfId="1486"/>
    <cellStyle name="40% - Accent3 5 18" xfId="1487"/>
    <cellStyle name="40% - Accent3 5 19" xfId="1488"/>
    <cellStyle name="40% - Accent3 5 2" xfId="1489"/>
    <cellStyle name="40% - Accent3 5 20" xfId="1490"/>
    <cellStyle name="40% - Accent3 5 21" xfId="1491"/>
    <cellStyle name="40% - Accent3 5 22" xfId="1492"/>
    <cellStyle name="40% - Accent3 5 23" xfId="1493"/>
    <cellStyle name="40% - Accent3 5 24" xfId="1494"/>
    <cellStyle name="40% - Accent3 5 25" xfId="1495"/>
    <cellStyle name="40% - Accent3 5 26" xfId="1496"/>
    <cellStyle name="40% - Accent3 5 27" xfId="1497"/>
    <cellStyle name="40% - Accent3 5 28" xfId="1498"/>
    <cellStyle name="40% - Accent3 5 29" xfId="1499"/>
    <cellStyle name="40% - Accent3 5 3" xfId="1500"/>
    <cellStyle name="40% - Accent3 5 30" xfId="1501"/>
    <cellStyle name="40% - Accent3 5 31" xfId="1502"/>
    <cellStyle name="40% - Accent3 5 32" xfId="1503"/>
    <cellStyle name="40% - Accent3 5 33" xfId="1504"/>
    <cellStyle name="40% - Accent3 5 34" xfId="1505"/>
    <cellStyle name="40% - Accent3 5 35" xfId="1506"/>
    <cellStyle name="40% - Accent3 5 36" xfId="1507"/>
    <cellStyle name="40% - Accent3 5 37" xfId="1508"/>
    <cellStyle name="40% - Accent3 5 38" xfId="1509"/>
    <cellStyle name="40% - Accent3 5 39" xfId="1510"/>
    <cellStyle name="40% - Accent3 5 4" xfId="1511"/>
    <cellStyle name="40% - Accent3 5 5" xfId="1512"/>
    <cellStyle name="40% - Accent3 5 6" xfId="1513"/>
    <cellStyle name="40% - Accent3 5 7" xfId="1514"/>
    <cellStyle name="40% - Accent3 5 8" xfId="1515"/>
    <cellStyle name="40% - Accent3 5 9" xfId="1516"/>
    <cellStyle name="40% - Accent3 6" xfId="1517"/>
    <cellStyle name="40% - Accent3 6 10" xfId="1518"/>
    <cellStyle name="40% - Accent3 6 11" xfId="1519"/>
    <cellStyle name="40% - Accent3 6 12" xfId="1520"/>
    <cellStyle name="40% - Accent3 6 13" xfId="1521"/>
    <cellStyle name="40% - Accent3 6 14" xfId="1522"/>
    <cellStyle name="40% - Accent3 6 15" xfId="1523"/>
    <cellStyle name="40% - Accent3 6 16" xfId="1524"/>
    <cellStyle name="40% - Accent3 6 17" xfId="1525"/>
    <cellStyle name="40% - Accent3 6 18" xfId="1526"/>
    <cellStyle name="40% - Accent3 6 19" xfId="1527"/>
    <cellStyle name="40% - Accent3 6 2" xfId="1528"/>
    <cellStyle name="40% - Accent3 6 20" xfId="1529"/>
    <cellStyle name="40% - Accent3 6 21" xfId="1530"/>
    <cellStyle name="40% - Accent3 6 22" xfId="1531"/>
    <cellStyle name="40% - Accent3 6 23" xfId="1532"/>
    <cellStyle name="40% - Accent3 6 24" xfId="1533"/>
    <cellStyle name="40% - Accent3 6 25" xfId="1534"/>
    <cellStyle name="40% - Accent3 6 26" xfId="1535"/>
    <cellStyle name="40% - Accent3 6 27" xfId="1536"/>
    <cellStyle name="40% - Accent3 6 28" xfId="1537"/>
    <cellStyle name="40% - Accent3 6 29" xfId="1538"/>
    <cellStyle name="40% - Accent3 6 3" xfId="1539"/>
    <cellStyle name="40% - Accent3 6 30" xfId="1540"/>
    <cellStyle name="40% - Accent3 6 31" xfId="1541"/>
    <cellStyle name="40% - Accent3 6 32" xfId="1542"/>
    <cellStyle name="40% - Accent3 6 33" xfId="1543"/>
    <cellStyle name="40% - Accent3 6 34" xfId="1544"/>
    <cellStyle name="40% - Accent3 6 35" xfId="1545"/>
    <cellStyle name="40% - Accent3 6 36" xfId="1546"/>
    <cellStyle name="40% - Accent3 6 37" xfId="1547"/>
    <cellStyle name="40% - Accent3 6 38" xfId="1548"/>
    <cellStyle name="40% - Accent3 6 39" xfId="1549"/>
    <cellStyle name="40% - Accent3 6 4" xfId="1550"/>
    <cellStyle name="40% - Accent3 6 5" xfId="1551"/>
    <cellStyle name="40% - Accent3 6 6" xfId="1552"/>
    <cellStyle name="40% - Accent3 6 7" xfId="1553"/>
    <cellStyle name="40% - Accent3 6 8" xfId="1554"/>
    <cellStyle name="40% - Accent3 6 9" xfId="1555"/>
    <cellStyle name="40% - Accent3 7" xfId="1556"/>
    <cellStyle name="40% - Accent3 7 10" xfId="1557"/>
    <cellStyle name="40% - Accent3 7 11" xfId="1558"/>
    <cellStyle name="40% - Accent3 7 12" xfId="1559"/>
    <cellStyle name="40% - Accent3 7 13" xfId="1560"/>
    <cellStyle name="40% - Accent3 7 14" xfId="1561"/>
    <cellStyle name="40% - Accent3 7 15" xfId="1562"/>
    <cellStyle name="40% - Accent3 7 16" xfId="1563"/>
    <cellStyle name="40% - Accent3 7 17" xfId="1564"/>
    <cellStyle name="40% - Accent3 7 18" xfId="1565"/>
    <cellStyle name="40% - Accent3 7 19" xfId="1566"/>
    <cellStyle name="40% - Accent3 7 2" xfId="1567"/>
    <cellStyle name="40% - Accent3 7 20" xfId="1568"/>
    <cellStyle name="40% - Accent3 7 21" xfId="1569"/>
    <cellStyle name="40% - Accent3 7 22" xfId="1570"/>
    <cellStyle name="40% - Accent3 7 23" xfId="1571"/>
    <cellStyle name="40% - Accent3 7 24" xfId="1572"/>
    <cellStyle name="40% - Accent3 7 25" xfId="1573"/>
    <cellStyle name="40% - Accent3 7 26" xfId="1574"/>
    <cellStyle name="40% - Accent3 7 27" xfId="1575"/>
    <cellStyle name="40% - Accent3 7 28" xfId="1576"/>
    <cellStyle name="40% - Accent3 7 29" xfId="1577"/>
    <cellStyle name="40% - Accent3 7 3" xfId="1578"/>
    <cellStyle name="40% - Accent3 7 30" xfId="1579"/>
    <cellStyle name="40% - Accent3 7 31" xfId="1580"/>
    <cellStyle name="40% - Accent3 7 32" xfId="1581"/>
    <cellStyle name="40% - Accent3 7 33" xfId="1582"/>
    <cellStyle name="40% - Accent3 7 34" xfId="1583"/>
    <cellStyle name="40% - Accent3 7 35" xfId="1584"/>
    <cellStyle name="40% - Accent3 7 36" xfId="1585"/>
    <cellStyle name="40% - Accent3 7 37" xfId="1586"/>
    <cellStyle name="40% - Accent3 7 38" xfId="1587"/>
    <cellStyle name="40% - Accent3 7 39" xfId="1588"/>
    <cellStyle name="40% - Accent3 7 4" xfId="1589"/>
    <cellStyle name="40% - Accent3 7 5" xfId="1590"/>
    <cellStyle name="40% - Accent3 7 6" xfId="1591"/>
    <cellStyle name="40% - Accent3 7 7" xfId="1592"/>
    <cellStyle name="40% - Accent3 7 8" xfId="1593"/>
    <cellStyle name="40% - Accent3 7 9" xfId="1594"/>
    <cellStyle name="40% - Accent3 8" xfId="1595"/>
    <cellStyle name="40% - Accent4 2" xfId="1596"/>
    <cellStyle name="40% - Accent4 2 10" xfId="1597"/>
    <cellStyle name="40% - Accent4 2 11" xfId="1598"/>
    <cellStyle name="40% - Accent4 2 12" xfId="1599"/>
    <cellStyle name="40% - Accent4 2 13" xfId="1600"/>
    <cellStyle name="40% - Accent4 2 14" xfId="1601"/>
    <cellStyle name="40% - Accent4 2 15" xfId="1602"/>
    <cellStyle name="40% - Accent4 2 16" xfId="1603"/>
    <cellStyle name="40% - Accent4 2 17" xfId="1604"/>
    <cellStyle name="40% - Accent4 2 18" xfId="1605"/>
    <cellStyle name="40% - Accent4 2 19" xfId="1606"/>
    <cellStyle name="40% - Accent4 2 2" xfId="1607"/>
    <cellStyle name="40% - Accent4 2 20" xfId="1608"/>
    <cellStyle name="40% - Accent4 2 21" xfId="1609"/>
    <cellStyle name="40% - Accent4 2 22" xfId="1610"/>
    <cellStyle name="40% - Accent4 2 23" xfId="1611"/>
    <cellStyle name="40% - Accent4 2 24" xfId="1612"/>
    <cellStyle name="40% - Accent4 2 25" xfId="1613"/>
    <cellStyle name="40% - Accent4 2 26" xfId="1614"/>
    <cellStyle name="40% - Accent4 2 27" xfId="1615"/>
    <cellStyle name="40% - Accent4 2 28" xfId="1616"/>
    <cellStyle name="40% - Accent4 2 29" xfId="1617"/>
    <cellStyle name="40% - Accent4 2 3" xfId="1618"/>
    <cellStyle name="40% - Accent4 2 30" xfId="1619"/>
    <cellStyle name="40% - Accent4 2 31" xfId="1620"/>
    <cellStyle name="40% - Accent4 2 32" xfId="1621"/>
    <cellStyle name="40% - Accent4 2 33" xfId="1622"/>
    <cellStyle name="40% - Accent4 2 34" xfId="1623"/>
    <cellStyle name="40% - Accent4 2 35" xfId="1624"/>
    <cellStyle name="40% - Accent4 2 36" xfId="1625"/>
    <cellStyle name="40% - Accent4 2 37" xfId="1626"/>
    <cellStyle name="40% - Accent4 2 38" xfId="1627"/>
    <cellStyle name="40% - Accent4 2 39" xfId="1628"/>
    <cellStyle name="40% - Accent4 2 4" xfId="1629"/>
    <cellStyle name="40% - Accent4 2 5" xfId="1630"/>
    <cellStyle name="40% - Accent4 2 6" xfId="1631"/>
    <cellStyle name="40% - Accent4 2 7" xfId="1632"/>
    <cellStyle name="40% - Accent4 2 8" xfId="1633"/>
    <cellStyle name="40% - Accent4 2 9" xfId="1634"/>
    <cellStyle name="40% - Accent4 3" xfId="1635"/>
    <cellStyle name="40% - Accent4 3 2" xfId="1636"/>
    <cellStyle name="40% - Accent4 3 3" xfId="1637"/>
    <cellStyle name="40% - Accent4 4" xfId="1638"/>
    <cellStyle name="40% - Accent4 4 2" xfId="1639"/>
    <cellStyle name="40% - Accent4 4 3" xfId="1640"/>
    <cellStyle name="40% - Accent4 5" xfId="1641"/>
    <cellStyle name="40% - Accent4 5 10" xfId="1642"/>
    <cellStyle name="40% - Accent4 5 11" xfId="1643"/>
    <cellStyle name="40% - Accent4 5 12" xfId="1644"/>
    <cellStyle name="40% - Accent4 5 13" xfId="1645"/>
    <cellStyle name="40% - Accent4 5 14" xfId="1646"/>
    <cellStyle name="40% - Accent4 5 15" xfId="1647"/>
    <cellStyle name="40% - Accent4 5 16" xfId="1648"/>
    <cellStyle name="40% - Accent4 5 17" xfId="1649"/>
    <cellStyle name="40% - Accent4 5 18" xfId="1650"/>
    <cellStyle name="40% - Accent4 5 19" xfId="1651"/>
    <cellStyle name="40% - Accent4 5 2" xfId="1652"/>
    <cellStyle name="40% - Accent4 5 20" xfId="1653"/>
    <cellStyle name="40% - Accent4 5 21" xfId="1654"/>
    <cellStyle name="40% - Accent4 5 22" xfId="1655"/>
    <cellStyle name="40% - Accent4 5 23" xfId="1656"/>
    <cellStyle name="40% - Accent4 5 24" xfId="1657"/>
    <cellStyle name="40% - Accent4 5 25" xfId="1658"/>
    <cellStyle name="40% - Accent4 5 26" xfId="7"/>
    <cellStyle name="40% - Accent4 5 26 2" xfId="1659"/>
    <cellStyle name="40% - Accent4 5 26 3" xfId="40320"/>
    <cellStyle name="40% - Accent4 5 27" xfId="1660"/>
    <cellStyle name="40% - Accent4 5 28" xfId="1661"/>
    <cellStyle name="40% - Accent4 5 29" xfId="1662"/>
    <cellStyle name="40% - Accent4 5 3" xfId="1663"/>
    <cellStyle name="40% - Accent4 5 30" xfId="1664"/>
    <cellStyle name="40% - Accent4 5 31" xfId="1665"/>
    <cellStyle name="40% - Accent4 5 32" xfId="1666"/>
    <cellStyle name="40% - Accent4 5 33" xfId="1667"/>
    <cellStyle name="40% - Accent4 5 34" xfId="1668"/>
    <cellStyle name="40% - Accent4 5 35" xfId="1669"/>
    <cellStyle name="40% - Accent4 5 36" xfId="1670"/>
    <cellStyle name="40% - Accent4 5 37" xfId="1671"/>
    <cellStyle name="40% - Accent4 5 38" xfId="1672"/>
    <cellStyle name="40% - Accent4 5 39" xfId="1673"/>
    <cellStyle name="40% - Accent4 5 4" xfId="1674"/>
    <cellStyle name="40% - Accent4 5 5" xfId="1675"/>
    <cellStyle name="40% - Accent4 5 6" xfId="1676"/>
    <cellStyle name="40% - Accent4 5 7" xfId="1677"/>
    <cellStyle name="40% - Accent4 5 8" xfId="1678"/>
    <cellStyle name="40% - Accent4 5 9" xfId="1679"/>
    <cellStyle name="40% - Accent4 6" xfId="1680"/>
    <cellStyle name="40% - Accent4 6 10" xfId="1681"/>
    <cellStyle name="40% - Accent4 6 11" xfId="1682"/>
    <cellStyle name="40% - Accent4 6 12" xfId="1683"/>
    <cellStyle name="40% - Accent4 6 13" xfId="1684"/>
    <cellStyle name="40% - Accent4 6 14" xfId="1685"/>
    <cellStyle name="40% - Accent4 6 15" xfId="1686"/>
    <cellStyle name="40% - Accent4 6 16" xfId="1687"/>
    <cellStyle name="40% - Accent4 6 17" xfId="1688"/>
    <cellStyle name="40% - Accent4 6 18" xfId="1689"/>
    <cellStyle name="40% - Accent4 6 19" xfId="1690"/>
    <cellStyle name="40% - Accent4 6 2" xfId="1691"/>
    <cellStyle name="40% - Accent4 6 20" xfId="1692"/>
    <cellStyle name="40% - Accent4 6 21" xfId="1693"/>
    <cellStyle name="40% - Accent4 6 22" xfId="1694"/>
    <cellStyle name="40% - Accent4 6 23" xfId="1695"/>
    <cellStyle name="40% - Accent4 6 24" xfId="1696"/>
    <cellStyle name="40% - Accent4 6 25" xfId="1697"/>
    <cellStyle name="40% - Accent4 6 26" xfId="1698"/>
    <cellStyle name="40% - Accent4 6 27" xfId="1699"/>
    <cellStyle name="40% - Accent4 6 28" xfId="1700"/>
    <cellStyle name="40% - Accent4 6 29" xfId="1701"/>
    <cellStyle name="40% - Accent4 6 3" xfId="1702"/>
    <cellStyle name="40% - Accent4 6 30" xfId="1703"/>
    <cellStyle name="40% - Accent4 6 31" xfId="1704"/>
    <cellStyle name="40% - Accent4 6 32" xfId="1705"/>
    <cellStyle name="40% - Accent4 6 33" xfId="1706"/>
    <cellStyle name="40% - Accent4 6 34" xfId="1707"/>
    <cellStyle name="40% - Accent4 6 35" xfId="1708"/>
    <cellStyle name="40% - Accent4 6 36" xfId="1709"/>
    <cellStyle name="40% - Accent4 6 37" xfId="1710"/>
    <cellStyle name="40% - Accent4 6 38" xfId="1711"/>
    <cellStyle name="40% - Accent4 6 39" xfId="1712"/>
    <cellStyle name="40% - Accent4 6 4" xfId="1713"/>
    <cellStyle name="40% - Accent4 6 5" xfId="1714"/>
    <cellStyle name="40% - Accent4 6 6" xfId="1715"/>
    <cellStyle name="40% - Accent4 6 7" xfId="1716"/>
    <cellStyle name="40% - Accent4 6 8" xfId="1717"/>
    <cellStyle name="40% - Accent4 6 9" xfId="1718"/>
    <cellStyle name="40% - Accent4 7" xfId="1719"/>
    <cellStyle name="40% - Accent4 7 10" xfId="1720"/>
    <cellStyle name="40% - Accent4 7 11" xfId="1721"/>
    <cellStyle name="40% - Accent4 7 12" xfId="1722"/>
    <cellStyle name="40% - Accent4 7 13" xfId="1723"/>
    <cellStyle name="40% - Accent4 7 14" xfId="1724"/>
    <cellStyle name="40% - Accent4 7 15" xfId="1725"/>
    <cellStyle name="40% - Accent4 7 16" xfId="1726"/>
    <cellStyle name="40% - Accent4 7 17" xfId="1727"/>
    <cellStyle name="40% - Accent4 7 18" xfId="1728"/>
    <cellStyle name="40% - Accent4 7 19" xfId="1729"/>
    <cellStyle name="40% - Accent4 7 2" xfId="1730"/>
    <cellStyle name="40% - Accent4 7 20" xfId="1731"/>
    <cellStyle name="40% - Accent4 7 21" xfId="1732"/>
    <cellStyle name="40% - Accent4 7 22" xfId="1733"/>
    <cellStyle name="40% - Accent4 7 23" xfId="1734"/>
    <cellStyle name="40% - Accent4 7 24" xfId="1735"/>
    <cellStyle name="40% - Accent4 7 25" xfId="1736"/>
    <cellStyle name="40% - Accent4 7 26" xfId="1737"/>
    <cellStyle name="40% - Accent4 7 27" xfId="1738"/>
    <cellStyle name="40% - Accent4 7 28" xfId="1739"/>
    <cellStyle name="40% - Accent4 7 29" xfId="1740"/>
    <cellStyle name="40% - Accent4 7 3" xfId="1741"/>
    <cellStyle name="40% - Accent4 7 30" xfId="1742"/>
    <cellStyle name="40% - Accent4 7 31" xfId="1743"/>
    <cellStyle name="40% - Accent4 7 32" xfId="1744"/>
    <cellStyle name="40% - Accent4 7 33" xfId="1745"/>
    <cellStyle name="40% - Accent4 7 34" xfId="1746"/>
    <cellStyle name="40% - Accent4 7 35" xfId="1747"/>
    <cellStyle name="40% - Accent4 7 36" xfId="1748"/>
    <cellStyle name="40% - Accent4 7 37" xfId="1749"/>
    <cellStyle name="40% - Accent4 7 38" xfId="1750"/>
    <cellStyle name="40% - Accent4 7 39" xfId="1751"/>
    <cellStyle name="40% - Accent4 7 4" xfId="1752"/>
    <cellStyle name="40% - Accent4 7 5" xfId="1753"/>
    <cellStyle name="40% - Accent4 7 6" xfId="1754"/>
    <cellStyle name="40% - Accent4 7 7" xfId="1755"/>
    <cellStyle name="40% - Accent4 7 8" xfId="1756"/>
    <cellStyle name="40% - Accent4 7 9" xfId="1757"/>
    <cellStyle name="40% - Accent4 8" xfId="1758"/>
    <cellStyle name="40% - Accent5 2" xfId="1759"/>
    <cellStyle name="40% - Accent5 2 10" xfId="1760"/>
    <cellStyle name="40% - Accent5 2 11" xfId="1761"/>
    <cellStyle name="40% - Accent5 2 12" xfId="1762"/>
    <cellStyle name="40% - Accent5 2 13" xfId="1763"/>
    <cellStyle name="40% - Accent5 2 14" xfId="1764"/>
    <cellStyle name="40% - Accent5 2 15" xfId="1765"/>
    <cellStyle name="40% - Accent5 2 16" xfId="1766"/>
    <cellStyle name="40% - Accent5 2 17" xfId="1767"/>
    <cellStyle name="40% - Accent5 2 18" xfId="1768"/>
    <cellStyle name="40% - Accent5 2 19" xfId="1769"/>
    <cellStyle name="40% - Accent5 2 2" xfId="1770"/>
    <cellStyle name="40% - Accent5 2 20" xfId="1771"/>
    <cellStyle name="40% - Accent5 2 21" xfId="1772"/>
    <cellStyle name="40% - Accent5 2 22" xfId="1773"/>
    <cellStyle name="40% - Accent5 2 23" xfId="1774"/>
    <cellStyle name="40% - Accent5 2 24" xfId="1775"/>
    <cellStyle name="40% - Accent5 2 25" xfId="1776"/>
    <cellStyle name="40% - Accent5 2 26" xfId="1777"/>
    <cellStyle name="40% - Accent5 2 27" xfId="1778"/>
    <cellStyle name="40% - Accent5 2 28" xfId="1779"/>
    <cellStyle name="40% - Accent5 2 29" xfId="1780"/>
    <cellStyle name="40% - Accent5 2 3" xfId="1781"/>
    <cellStyle name="40% - Accent5 2 30" xfId="1782"/>
    <cellStyle name="40% - Accent5 2 31" xfId="1783"/>
    <cellStyle name="40% - Accent5 2 32" xfId="1784"/>
    <cellStyle name="40% - Accent5 2 33" xfId="1785"/>
    <cellStyle name="40% - Accent5 2 34" xfId="1786"/>
    <cellStyle name="40% - Accent5 2 35" xfId="1787"/>
    <cellStyle name="40% - Accent5 2 36" xfId="1788"/>
    <cellStyle name="40% - Accent5 2 37" xfId="1789"/>
    <cellStyle name="40% - Accent5 2 38" xfId="1790"/>
    <cellStyle name="40% - Accent5 2 39" xfId="1791"/>
    <cellStyle name="40% - Accent5 2 4" xfId="1792"/>
    <cellStyle name="40% - Accent5 2 5" xfId="1793"/>
    <cellStyle name="40% - Accent5 2 6" xfId="1794"/>
    <cellStyle name="40% - Accent5 2 7" xfId="1795"/>
    <cellStyle name="40% - Accent5 2 8" xfId="1796"/>
    <cellStyle name="40% - Accent5 2 9" xfId="1797"/>
    <cellStyle name="40% - Accent5 3" xfId="1798"/>
    <cellStyle name="40% - Accent5 3 2" xfId="1799"/>
    <cellStyle name="40% - Accent5 3 3" xfId="1800"/>
    <cellStyle name="40% - Accent5 4" xfId="1801"/>
    <cellStyle name="40% - Accent5 4 2" xfId="1802"/>
    <cellStyle name="40% - Accent5 4 3" xfId="1803"/>
    <cellStyle name="40% - Accent5 5" xfId="1804"/>
    <cellStyle name="40% - Accent5 5 10" xfId="1805"/>
    <cellStyle name="40% - Accent5 5 11" xfId="1806"/>
    <cellStyle name="40% - Accent5 5 12" xfId="1807"/>
    <cellStyle name="40% - Accent5 5 13" xfId="1808"/>
    <cellStyle name="40% - Accent5 5 14" xfId="1809"/>
    <cellStyle name="40% - Accent5 5 15" xfId="1810"/>
    <cellStyle name="40% - Accent5 5 16" xfId="1811"/>
    <cellStyle name="40% - Accent5 5 17" xfId="1812"/>
    <cellStyle name="40% - Accent5 5 18" xfId="1813"/>
    <cellStyle name="40% - Accent5 5 19" xfId="1814"/>
    <cellStyle name="40% - Accent5 5 2" xfId="1815"/>
    <cellStyle name="40% - Accent5 5 20" xfId="1816"/>
    <cellStyle name="40% - Accent5 5 21" xfId="1817"/>
    <cellStyle name="40% - Accent5 5 22" xfId="1818"/>
    <cellStyle name="40% - Accent5 5 23" xfId="1819"/>
    <cellStyle name="40% - Accent5 5 24" xfId="1820"/>
    <cellStyle name="40% - Accent5 5 25" xfId="1821"/>
    <cellStyle name="40% - Accent5 5 26" xfId="1822"/>
    <cellStyle name="40% - Accent5 5 27" xfId="1823"/>
    <cellStyle name="40% - Accent5 5 28" xfId="1824"/>
    <cellStyle name="40% - Accent5 5 29" xfId="1825"/>
    <cellStyle name="40% - Accent5 5 3" xfId="1826"/>
    <cellStyle name="40% - Accent5 5 30" xfId="1827"/>
    <cellStyle name="40% - Accent5 5 31" xfId="1828"/>
    <cellStyle name="40% - Accent5 5 32" xfId="1829"/>
    <cellStyle name="40% - Accent5 5 33" xfId="1830"/>
    <cellStyle name="40% - Accent5 5 34" xfId="1831"/>
    <cellStyle name="40% - Accent5 5 35" xfId="1832"/>
    <cellStyle name="40% - Accent5 5 36" xfId="1833"/>
    <cellStyle name="40% - Accent5 5 37" xfId="1834"/>
    <cellStyle name="40% - Accent5 5 38" xfId="1835"/>
    <cellStyle name="40% - Accent5 5 39" xfId="1836"/>
    <cellStyle name="40% - Accent5 5 4" xfId="1837"/>
    <cellStyle name="40% - Accent5 5 5" xfId="1838"/>
    <cellStyle name="40% - Accent5 5 6" xfId="1839"/>
    <cellStyle name="40% - Accent5 5 7" xfId="1840"/>
    <cellStyle name="40% - Accent5 5 8" xfId="1841"/>
    <cellStyle name="40% - Accent5 5 9" xfId="1842"/>
    <cellStyle name="40% - Accent5 6" xfId="1843"/>
    <cellStyle name="40% - Accent5 6 10" xfId="1844"/>
    <cellStyle name="40% - Accent5 6 11" xfId="1845"/>
    <cellStyle name="40% - Accent5 6 12" xfId="1846"/>
    <cellStyle name="40% - Accent5 6 13" xfId="1847"/>
    <cellStyle name="40% - Accent5 6 14" xfId="1848"/>
    <cellStyle name="40% - Accent5 6 15" xfId="1849"/>
    <cellStyle name="40% - Accent5 6 16" xfId="1850"/>
    <cellStyle name="40% - Accent5 6 17" xfId="1851"/>
    <cellStyle name="40% - Accent5 6 18" xfId="1852"/>
    <cellStyle name="40% - Accent5 6 19" xfId="1853"/>
    <cellStyle name="40% - Accent5 6 2" xfId="1854"/>
    <cellStyle name="40% - Accent5 6 20" xfId="1855"/>
    <cellStyle name="40% - Accent5 6 21" xfId="1856"/>
    <cellStyle name="40% - Accent5 6 22" xfId="1857"/>
    <cellStyle name="40% - Accent5 6 23" xfId="1858"/>
    <cellStyle name="40% - Accent5 6 24" xfId="1859"/>
    <cellStyle name="40% - Accent5 6 25" xfId="1860"/>
    <cellStyle name="40% - Accent5 6 26" xfId="1861"/>
    <cellStyle name="40% - Accent5 6 27" xfId="1862"/>
    <cellStyle name="40% - Accent5 6 28" xfId="1863"/>
    <cellStyle name="40% - Accent5 6 29" xfId="1864"/>
    <cellStyle name="40% - Accent5 6 3" xfId="1865"/>
    <cellStyle name="40% - Accent5 6 30" xfId="1866"/>
    <cellStyle name="40% - Accent5 6 31" xfId="1867"/>
    <cellStyle name="40% - Accent5 6 32" xfId="1868"/>
    <cellStyle name="40% - Accent5 6 33" xfId="1869"/>
    <cellStyle name="40% - Accent5 6 34" xfId="1870"/>
    <cellStyle name="40% - Accent5 6 35" xfId="1871"/>
    <cellStyle name="40% - Accent5 6 36" xfId="1872"/>
    <cellStyle name="40% - Accent5 6 37" xfId="1873"/>
    <cellStyle name="40% - Accent5 6 38" xfId="1874"/>
    <cellStyle name="40% - Accent5 6 39" xfId="1875"/>
    <cellStyle name="40% - Accent5 6 4" xfId="1876"/>
    <cellStyle name="40% - Accent5 6 5" xfId="1877"/>
    <cellStyle name="40% - Accent5 6 6" xfId="1878"/>
    <cellStyle name="40% - Accent5 6 7" xfId="1879"/>
    <cellStyle name="40% - Accent5 6 8" xfId="1880"/>
    <cellStyle name="40% - Accent5 6 9" xfId="1881"/>
    <cellStyle name="40% - Accent5 7" xfId="1882"/>
    <cellStyle name="40% - Accent5 7 10" xfId="1883"/>
    <cellStyle name="40% - Accent5 7 11" xfId="1884"/>
    <cellStyle name="40% - Accent5 7 12" xfId="1885"/>
    <cellStyle name="40% - Accent5 7 13" xfId="1886"/>
    <cellStyle name="40% - Accent5 7 14" xfId="1887"/>
    <cellStyle name="40% - Accent5 7 15" xfId="1888"/>
    <cellStyle name="40% - Accent5 7 16" xfId="1889"/>
    <cellStyle name="40% - Accent5 7 17" xfId="1890"/>
    <cellStyle name="40% - Accent5 7 18" xfId="1891"/>
    <cellStyle name="40% - Accent5 7 19" xfId="1892"/>
    <cellStyle name="40% - Accent5 7 2" xfId="1893"/>
    <cellStyle name="40% - Accent5 7 20" xfId="1894"/>
    <cellStyle name="40% - Accent5 7 21" xfId="1895"/>
    <cellStyle name="40% - Accent5 7 22" xfId="1896"/>
    <cellStyle name="40% - Accent5 7 23" xfId="1897"/>
    <cellStyle name="40% - Accent5 7 24" xfId="1898"/>
    <cellStyle name="40% - Accent5 7 25" xfId="1899"/>
    <cellStyle name="40% - Accent5 7 26" xfId="1900"/>
    <cellStyle name="40% - Accent5 7 27" xfId="1901"/>
    <cellStyle name="40% - Accent5 7 28" xfId="1902"/>
    <cellStyle name="40% - Accent5 7 29" xfId="1903"/>
    <cellStyle name="40% - Accent5 7 3" xfId="1904"/>
    <cellStyle name="40% - Accent5 7 30" xfId="1905"/>
    <cellStyle name="40% - Accent5 7 31" xfId="1906"/>
    <cellStyle name="40% - Accent5 7 32" xfId="1907"/>
    <cellStyle name="40% - Accent5 7 33" xfId="1908"/>
    <cellStyle name="40% - Accent5 7 34" xfId="1909"/>
    <cellStyle name="40% - Accent5 7 35" xfId="1910"/>
    <cellStyle name="40% - Accent5 7 36" xfId="1911"/>
    <cellStyle name="40% - Accent5 7 37" xfId="1912"/>
    <cellStyle name="40% - Accent5 7 38" xfId="1913"/>
    <cellStyle name="40% - Accent5 7 39" xfId="1914"/>
    <cellStyle name="40% - Accent5 7 4" xfId="1915"/>
    <cellStyle name="40% - Accent5 7 5" xfId="1916"/>
    <cellStyle name="40% - Accent5 7 6" xfId="1917"/>
    <cellStyle name="40% - Accent5 7 7" xfId="1918"/>
    <cellStyle name="40% - Accent5 7 8" xfId="1919"/>
    <cellStyle name="40% - Accent5 7 9" xfId="1920"/>
    <cellStyle name="40% - Accent5 8" xfId="1921"/>
    <cellStyle name="40% - Accent6 2" xfId="1922"/>
    <cellStyle name="40% - Accent6 2 10" xfId="1923"/>
    <cellStyle name="40% - Accent6 2 11" xfId="1924"/>
    <cellStyle name="40% - Accent6 2 12" xfId="1925"/>
    <cellStyle name="40% - Accent6 2 13" xfId="1926"/>
    <cellStyle name="40% - Accent6 2 14" xfId="1927"/>
    <cellStyle name="40% - Accent6 2 15" xfId="1928"/>
    <cellStyle name="40% - Accent6 2 16" xfId="1929"/>
    <cellStyle name="40% - Accent6 2 17" xfId="1930"/>
    <cellStyle name="40% - Accent6 2 18" xfId="1931"/>
    <cellStyle name="40% - Accent6 2 19" xfId="1932"/>
    <cellStyle name="40% - Accent6 2 2" xfId="1933"/>
    <cellStyle name="40% - Accent6 2 20" xfId="1934"/>
    <cellStyle name="40% - Accent6 2 21" xfId="1935"/>
    <cellStyle name="40% - Accent6 2 22" xfId="1936"/>
    <cellStyle name="40% - Accent6 2 23" xfId="1937"/>
    <cellStyle name="40% - Accent6 2 24" xfId="1938"/>
    <cellStyle name="40% - Accent6 2 25" xfId="1939"/>
    <cellStyle name="40% - Accent6 2 26" xfId="1940"/>
    <cellStyle name="40% - Accent6 2 27" xfId="1941"/>
    <cellStyle name="40% - Accent6 2 28" xfId="1942"/>
    <cellStyle name="40% - Accent6 2 29" xfId="1943"/>
    <cellStyle name="40% - Accent6 2 3" xfId="1944"/>
    <cellStyle name="40% - Accent6 2 30" xfId="1945"/>
    <cellStyle name="40% - Accent6 2 31" xfId="1946"/>
    <cellStyle name="40% - Accent6 2 32" xfId="1947"/>
    <cellStyle name="40% - Accent6 2 33" xfId="1948"/>
    <cellStyle name="40% - Accent6 2 34" xfId="1949"/>
    <cellStyle name="40% - Accent6 2 35" xfId="1950"/>
    <cellStyle name="40% - Accent6 2 36" xfId="1951"/>
    <cellStyle name="40% - Accent6 2 37" xfId="1952"/>
    <cellStyle name="40% - Accent6 2 38" xfId="1953"/>
    <cellStyle name="40% - Accent6 2 39" xfId="1954"/>
    <cellStyle name="40% - Accent6 2 4" xfId="1955"/>
    <cellStyle name="40% - Accent6 2 5" xfId="1956"/>
    <cellStyle name="40% - Accent6 2 6" xfId="1957"/>
    <cellStyle name="40% - Accent6 2 7" xfId="1958"/>
    <cellStyle name="40% - Accent6 2 8" xfId="1959"/>
    <cellStyle name="40% - Accent6 2 9" xfId="1960"/>
    <cellStyle name="40% - Accent6 3" xfId="1961"/>
    <cellStyle name="40% - Accent6 3 2" xfId="1962"/>
    <cellStyle name="40% - Accent6 3 3" xfId="1963"/>
    <cellStyle name="40% - Accent6 4" xfId="1964"/>
    <cellStyle name="40% - Accent6 4 2" xfId="1965"/>
    <cellStyle name="40% - Accent6 4 3" xfId="1966"/>
    <cellStyle name="40% - Accent6 5" xfId="1967"/>
    <cellStyle name="40% - Accent6 5 10" xfId="1968"/>
    <cellStyle name="40% - Accent6 5 11" xfId="1969"/>
    <cellStyle name="40% - Accent6 5 12" xfId="1970"/>
    <cellStyle name="40% - Accent6 5 13" xfId="1971"/>
    <cellStyle name="40% - Accent6 5 14" xfId="1972"/>
    <cellStyle name="40% - Accent6 5 15" xfId="1973"/>
    <cellStyle name="40% - Accent6 5 16" xfId="1974"/>
    <cellStyle name="40% - Accent6 5 17" xfId="1975"/>
    <cellStyle name="40% - Accent6 5 18" xfId="1976"/>
    <cellStyle name="40% - Accent6 5 19" xfId="1977"/>
    <cellStyle name="40% - Accent6 5 2" xfId="1978"/>
    <cellStyle name="40% - Accent6 5 20" xfId="1979"/>
    <cellStyle name="40% - Accent6 5 21" xfId="1980"/>
    <cellStyle name="40% - Accent6 5 22" xfId="1981"/>
    <cellStyle name="40% - Accent6 5 23" xfId="1982"/>
    <cellStyle name="40% - Accent6 5 24" xfId="1983"/>
    <cellStyle name="40% - Accent6 5 25" xfId="1984"/>
    <cellStyle name="40% - Accent6 5 26" xfId="1985"/>
    <cellStyle name="40% - Accent6 5 27" xfId="1986"/>
    <cellStyle name="40% - Accent6 5 28" xfId="1987"/>
    <cellStyle name="40% - Accent6 5 29" xfId="1988"/>
    <cellStyle name="40% - Accent6 5 3" xfId="1989"/>
    <cellStyle name="40% - Accent6 5 30" xfId="1990"/>
    <cellStyle name="40% - Accent6 5 31" xfId="1991"/>
    <cellStyle name="40% - Accent6 5 32" xfId="1992"/>
    <cellStyle name="40% - Accent6 5 33" xfId="1993"/>
    <cellStyle name="40% - Accent6 5 34" xfId="1994"/>
    <cellStyle name="40% - Accent6 5 35" xfId="1995"/>
    <cellStyle name="40% - Accent6 5 36" xfId="1996"/>
    <cellStyle name="40% - Accent6 5 37" xfId="1997"/>
    <cellStyle name="40% - Accent6 5 38" xfId="1998"/>
    <cellStyle name="40% - Accent6 5 39" xfId="1999"/>
    <cellStyle name="40% - Accent6 5 4" xfId="2000"/>
    <cellStyle name="40% - Accent6 5 5" xfId="2001"/>
    <cellStyle name="40% - Accent6 5 6" xfId="2002"/>
    <cellStyle name="40% - Accent6 5 7" xfId="2003"/>
    <cellStyle name="40% - Accent6 5 8" xfId="2004"/>
    <cellStyle name="40% - Accent6 5 9" xfId="2005"/>
    <cellStyle name="40% - Accent6 6" xfId="2006"/>
    <cellStyle name="40% - Accent6 6 10" xfId="2007"/>
    <cellStyle name="40% - Accent6 6 11" xfId="2008"/>
    <cellStyle name="40% - Accent6 6 12" xfId="2009"/>
    <cellStyle name="40% - Accent6 6 13" xfId="2010"/>
    <cellStyle name="40% - Accent6 6 14" xfId="2011"/>
    <cellStyle name="40% - Accent6 6 15" xfId="2012"/>
    <cellStyle name="40% - Accent6 6 16" xfId="2013"/>
    <cellStyle name="40% - Accent6 6 17" xfId="2014"/>
    <cellStyle name="40% - Accent6 6 18" xfId="2015"/>
    <cellStyle name="40% - Accent6 6 19" xfId="2016"/>
    <cellStyle name="40% - Accent6 6 2" xfId="2017"/>
    <cellStyle name="40% - Accent6 6 20" xfId="2018"/>
    <cellStyle name="40% - Accent6 6 21" xfId="2019"/>
    <cellStyle name="40% - Accent6 6 22" xfId="2020"/>
    <cellStyle name="40% - Accent6 6 23" xfId="2021"/>
    <cellStyle name="40% - Accent6 6 24" xfId="2022"/>
    <cellStyle name="40% - Accent6 6 25" xfId="2023"/>
    <cellStyle name="40% - Accent6 6 26" xfId="2024"/>
    <cellStyle name="40% - Accent6 6 27" xfId="2025"/>
    <cellStyle name="40% - Accent6 6 28" xfId="2026"/>
    <cellStyle name="40% - Accent6 6 29" xfId="2027"/>
    <cellStyle name="40% - Accent6 6 3" xfId="2028"/>
    <cellStyle name="40% - Accent6 6 30" xfId="2029"/>
    <cellStyle name="40% - Accent6 6 31" xfId="2030"/>
    <cellStyle name="40% - Accent6 6 32" xfId="2031"/>
    <cellStyle name="40% - Accent6 6 33" xfId="2032"/>
    <cellStyle name="40% - Accent6 6 34" xfId="2033"/>
    <cellStyle name="40% - Accent6 6 35" xfId="2034"/>
    <cellStyle name="40% - Accent6 6 36" xfId="2035"/>
    <cellStyle name="40% - Accent6 6 37" xfId="2036"/>
    <cellStyle name="40% - Accent6 6 38" xfId="2037"/>
    <cellStyle name="40% - Accent6 6 39" xfId="2038"/>
    <cellStyle name="40% - Accent6 6 4" xfId="2039"/>
    <cellStyle name="40% - Accent6 6 5" xfId="2040"/>
    <cellStyle name="40% - Accent6 6 6" xfId="2041"/>
    <cellStyle name="40% - Accent6 6 7" xfId="2042"/>
    <cellStyle name="40% - Accent6 6 8" xfId="2043"/>
    <cellStyle name="40% - Accent6 6 9" xfId="2044"/>
    <cellStyle name="40% - Accent6 7" xfId="2045"/>
    <cellStyle name="40% - Accent6 7 10" xfId="2046"/>
    <cellStyle name="40% - Accent6 7 11" xfId="2047"/>
    <cellStyle name="40% - Accent6 7 12" xfId="2048"/>
    <cellStyle name="40% - Accent6 7 13" xfId="2049"/>
    <cellStyle name="40% - Accent6 7 14" xfId="2050"/>
    <cellStyle name="40% - Accent6 7 15" xfId="2051"/>
    <cellStyle name="40% - Accent6 7 16" xfId="2052"/>
    <cellStyle name="40% - Accent6 7 17" xfId="2053"/>
    <cellStyle name="40% - Accent6 7 18" xfId="2054"/>
    <cellStyle name="40% - Accent6 7 19" xfId="2055"/>
    <cellStyle name="40% - Accent6 7 2" xfId="2056"/>
    <cellStyle name="40% - Accent6 7 20" xfId="2057"/>
    <cellStyle name="40% - Accent6 7 21" xfId="2058"/>
    <cellStyle name="40% - Accent6 7 22" xfId="2059"/>
    <cellStyle name="40% - Accent6 7 23" xfId="2060"/>
    <cellStyle name="40% - Accent6 7 24" xfId="2061"/>
    <cellStyle name="40% - Accent6 7 25" xfId="2062"/>
    <cellStyle name="40% - Accent6 7 26" xfId="2063"/>
    <cellStyle name="40% - Accent6 7 27" xfId="2064"/>
    <cellStyle name="40% - Accent6 7 28" xfId="2065"/>
    <cellStyle name="40% - Accent6 7 29" xfId="2066"/>
    <cellStyle name="40% - Accent6 7 3" xfId="2067"/>
    <cellStyle name="40% - Accent6 7 30" xfId="2068"/>
    <cellStyle name="40% - Accent6 7 31" xfId="2069"/>
    <cellStyle name="40% - Accent6 7 32" xfId="2070"/>
    <cellStyle name="40% - Accent6 7 33" xfId="2071"/>
    <cellStyle name="40% - Accent6 7 34" xfId="2072"/>
    <cellStyle name="40% - Accent6 7 35" xfId="2073"/>
    <cellStyle name="40% - Accent6 7 36" xfId="2074"/>
    <cellStyle name="40% - Accent6 7 37" xfId="2075"/>
    <cellStyle name="40% - Accent6 7 38" xfId="2076"/>
    <cellStyle name="40% - Accent6 7 39" xfId="2077"/>
    <cellStyle name="40% - Accent6 7 4" xfId="2078"/>
    <cellStyle name="40% - Accent6 7 5" xfId="2079"/>
    <cellStyle name="40% - Accent6 7 6" xfId="2080"/>
    <cellStyle name="40% - Accent6 7 7" xfId="2081"/>
    <cellStyle name="40% - Accent6 7 8" xfId="2082"/>
    <cellStyle name="40% - Accent6 7 9" xfId="2083"/>
    <cellStyle name="40% - Accent6 8" xfId="2084"/>
    <cellStyle name="40% - 輔色1 2" xfId="8"/>
    <cellStyle name="40% - 輔色1 2 2" xfId="2086"/>
    <cellStyle name="40% - 輔色1 2 2 2" xfId="2087"/>
    <cellStyle name="40% - 輔色1 2 2 3" xfId="2088"/>
    <cellStyle name="40% - 輔色1 2 2 4" xfId="2089"/>
    <cellStyle name="40% - 輔色1 2 2 5" xfId="2090"/>
    <cellStyle name="40% - 輔色1 2 2 6" xfId="2091"/>
    <cellStyle name="40% - 輔色1 2 3" xfId="2092"/>
    <cellStyle name="40% - 輔色1 2 4" xfId="2093"/>
    <cellStyle name="40% - 輔色1 2 5" xfId="2094"/>
    <cellStyle name="40% - 輔色1 2 6" xfId="2095"/>
    <cellStyle name="40% - 輔色1 2 7" xfId="2096"/>
    <cellStyle name="40% - 輔色1 2 8" xfId="2085"/>
    <cellStyle name="40% - 輔色1 3" xfId="2097"/>
    <cellStyle name="40% - 輔色1 4" xfId="40295"/>
    <cellStyle name="40% - 輔色2 2" xfId="9"/>
    <cellStyle name="40% - 輔色2 2 2" xfId="2099"/>
    <cellStyle name="40% - 輔色2 2 2 2" xfId="2100"/>
    <cellStyle name="40% - 輔色2 2 2 3" xfId="2101"/>
    <cellStyle name="40% - 輔色2 2 2 4" xfId="2102"/>
    <cellStyle name="40% - 輔色2 2 2 5" xfId="2103"/>
    <cellStyle name="40% - 輔色2 2 2 6" xfId="2104"/>
    <cellStyle name="40% - 輔色2 2 3" xfId="2105"/>
    <cellStyle name="40% - 輔色2 2 4" xfId="2106"/>
    <cellStyle name="40% - 輔色2 2 5" xfId="2107"/>
    <cellStyle name="40% - 輔色2 2 6" xfId="2108"/>
    <cellStyle name="40% - 輔色2 2 7" xfId="2109"/>
    <cellStyle name="40% - 輔色2 2 8" xfId="2098"/>
    <cellStyle name="40% - 輔色2 3" xfId="2110"/>
    <cellStyle name="40% - 輔色2 4" xfId="40299"/>
    <cellStyle name="40% - 輔色3 2" xfId="10"/>
    <cellStyle name="40% - 輔色3 2 2" xfId="2112"/>
    <cellStyle name="40% - 輔色3 2 2 2" xfId="2113"/>
    <cellStyle name="40% - 輔色3 2 2 3" xfId="2114"/>
    <cellStyle name="40% - 輔色3 2 2 4" xfId="2115"/>
    <cellStyle name="40% - 輔色3 2 2 5" xfId="2116"/>
    <cellStyle name="40% - 輔色3 2 2 6" xfId="2117"/>
    <cellStyle name="40% - 輔色3 2 3" xfId="2118"/>
    <cellStyle name="40% - 輔色3 2 4" xfId="2119"/>
    <cellStyle name="40% - 輔色3 2 5" xfId="2120"/>
    <cellStyle name="40% - 輔色3 2 6" xfId="2121"/>
    <cellStyle name="40% - 輔色3 2 7" xfId="2122"/>
    <cellStyle name="40% - 輔色3 2 8" xfId="2111"/>
    <cellStyle name="40% - 輔色3 3" xfId="2123"/>
    <cellStyle name="40% - 輔色3 4" xfId="40303"/>
    <cellStyle name="40% - 輔色4 2" xfId="11"/>
    <cellStyle name="40% - 輔色4 2 2" xfId="2125"/>
    <cellStyle name="40% - 輔色4 2 2 2" xfId="2126"/>
    <cellStyle name="40% - 輔色4 2 2 3" xfId="2127"/>
    <cellStyle name="40% - 輔色4 2 2 4" xfId="2128"/>
    <cellStyle name="40% - 輔色4 2 2 5" xfId="2129"/>
    <cellStyle name="40% - 輔色4 2 2 6" xfId="2130"/>
    <cellStyle name="40% - 輔色4 2 3" xfId="2131"/>
    <cellStyle name="40% - 輔色4 2 4" xfId="2132"/>
    <cellStyle name="40% - 輔色4 2 5" xfId="2133"/>
    <cellStyle name="40% - 輔色4 2 6" xfId="2134"/>
    <cellStyle name="40% - 輔色4 2 7" xfId="2135"/>
    <cellStyle name="40% - 輔色4 2 8" xfId="2124"/>
    <cellStyle name="40% - 輔色4 3" xfId="2136"/>
    <cellStyle name="40% - 輔色4 4" xfId="40307"/>
    <cellStyle name="40% - 輔色5 2" xfId="12"/>
    <cellStyle name="40% - 輔色5 2 2" xfId="2138"/>
    <cellStyle name="40% - 輔色5 2 2 2" xfId="2139"/>
    <cellStyle name="40% - 輔色5 2 2 3" xfId="2140"/>
    <cellStyle name="40% - 輔色5 2 2 4" xfId="2141"/>
    <cellStyle name="40% - 輔色5 2 2 5" xfId="2142"/>
    <cellStyle name="40% - 輔色5 2 2 6" xfId="2143"/>
    <cellStyle name="40% - 輔色5 2 3" xfId="2144"/>
    <cellStyle name="40% - 輔色5 2 4" xfId="2145"/>
    <cellStyle name="40% - 輔色5 2 5" xfId="2146"/>
    <cellStyle name="40% - 輔色5 2 6" xfId="2147"/>
    <cellStyle name="40% - 輔色5 2 7" xfId="2148"/>
    <cellStyle name="40% - 輔色5 2 8" xfId="2137"/>
    <cellStyle name="40% - 輔色5 3" xfId="2149"/>
    <cellStyle name="40% - 輔色5 4" xfId="40311"/>
    <cellStyle name="40% - 輔色6 2" xfId="13"/>
    <cellStyle name="40% - 輔色6 2 2" xfId="2151"/>
    <cellStyle name="40% - 輔色6 2 2 2" xfId="2152"/>
    <cellStyle name="40% - 輔色6 2 2 3" xfId="2153"/>
    <cellStyle name="40% - 輔色6 2 2 4" xfId="2154"/>
    <cellStyle name="40% - 輔色6 2 2 5" xfId="2155"/>
    <cellStyle name="40% - 輔色6 2 2 6" xfId="2156"/>
    <cellStyle name="40% - 輔色6 2 3" xfId="2157"/>
    <cellStyle name="40% - 輔色6 2 4" xfId="2158"/>
    <cellStyle name="40% - 輔色6 2 5" xfId="2159"/>
    <cellStyle name="40% - 輔色6 2 6" xfId="2160"/>
    <cellStyle name="40% - 輔色6 2 7" xfId="2161"/>
    <cellStyle name="40% - 輔色6 2 8" xfId="2150"/>
    <cellStyle name="40% - 輔色6 3" xfId="2162"/>
    <cellStyle name="40% - 輔色6 4" xfId="40315"/>
    <cellStyle name="60% - Accent1 2" xfId="2163"/>
    <cellStyle name="60% - Accent1 2 10" xfId="2164"/>
    <cellStyle name="60% - Accent1 2 11" xfId="2165"/>
    <cellStyle name="60% - Accent1 2 12" xfId="2166"/>
    <cellStyle name="60% - Accent1 2 13" xfId="2167"/>
    <cellStyle name="60% - Accent1 2 14" xfId="2168"/>
    <cellStyle name="60% - Accent1 2 15" xfId="2169"/>
    <cellStyle name="60% - Accent1 2 16" xfId="2170"/>
    <cellStyle name="60% - Accent1 2 17" xfId="2171"/>
    <cellStyle name="60% - Accent1 2 18" xfId="2172"/>
    <cellStyle name="60% - Accent1 2 19" xfId="2173"/>
    <cellStyle name="60% - Accent1 2 2" xfId="2174"/>
    <cellStyle name="60% - Accent1 2 20" xfId="2175"/>
    <cellStyle name="60% - Accent1 2 21" xfId="2176"/>
    <cellStyle name="60% - Accent1 2 22" xfId="2177"/>
    <cellStyle name="60% - Accent1 2 23" xfId="2178"/>
    <cellStyle name="60% - Accent1 2 24" xfId="2179"/>
    <cellStyle name="60% - Accent1 2 25" xfId="2180"/>
    <cellStyle name="60% - Accent1 2 26" xfId="2181"/>
    <cellStyle name="60% - Accent1 2 27" xfId="2182"/>
    <cellStyle name="60% - Accent1 2 28" xfId="2183"/>
    <cellStyle name="60% - Accent1 2 29" xfId="2184"/>
    <cellStyle name="60% - Accent1 2 3" xfId="2185"/>
    <cellStyle name="60% - Accent1 2 30" xfId="2186"/>
    <cellStyle name="60% - Accent1 2 31" xfId="2187"/>
    <cellStyle name="60% - Accent1 2 32" xfId="2188"/>
    <cellStyle name="60% - Accent1 2 33" xfId="2189"/>
    <cellStyle name="60% - Accent1 2 34" xfId="2190"/>
    <cellStyle name="60% - Accent1 2 35" xfId="2191"/>
    <cellStyle name="60% - Accent1 2 36" xfId="2192"/>
    <cellStyle name="60% - Accent1 2 37" xfId="2193"/>
    <cellStyle name="60% - Accent1 2 38" xfId="2194"/>
    <cellStyle name="60% - Accent1 2 39" xfId="2195"/>
    <cellStyle name="60% - Accent1 2 4" xfId="2196"/>
    <cellStyle name="60% - Accent1 2 5" xfId="2197"/>
    <cellStyle name="60% - Accent1 2 6" xfId="2198"/>
    <cellStyle name="60% - Accent1 2 7" xfId="2199"/>
    <cellStyle name="60% - Accent1 2 8" xfId="2200"/>
    <cellStyle name="60% - Accent1 2 9" xfId="2201"/>
    <cellStyle name="60% - Accent1 3" xfId="2202"/>
    <cellStyle name="60% - Accent1 3 2" xfId="2203"/>
    <cellStyle name="60% - Accent1 3 3" xfId="2204"/>
    <cellStyle name="60% - Accent1 4" xfId="2205"/>
    <cellStyle name="60% - Accent1 4 2" xfId="2206"/>
    <cellStyle name="60% - Accent1 4 3" xfId="2207"/>
    <cellStyle name="60% - Accent1 5" xfId="2208"/>
    <cellStyle name="60% - Accent1 5 10" xfId="2209"/>
    <cellStyle name="60% - Accent1 5 11" xfId="2210"/>
    <cellStyle name="60% - Accent1 5 12" xfId="2211"/>
    <cellStyle name="60% - Accent1 5 13" xfId="2212"/>
    <cellStyle name="60% - Accent1 5 14" xfId="2213"/>
    <cellStyle name="60% - Accent1 5 15" xfId="2214"/>
    <cellStyle name="60% - Accent1 5 16" xfId="2215"/>
    <cellStyle name="60% - Accent1 5 17" xfId="2216"/>
    <cellStyle name="60% - Accent1 5 18" xfId="2217"/>
    <cellStyle name="60% - Accent1 5 19" xfId="2218"/>
    <cellStyle name="60% - Accent1 5 2" xfId="2219"/>
    <cellStyle name="60% - Accent1 5 20" xfId="2220"/>
    <cellStyle name="60% - Accent1 5 21" xfId="2221"/>
    <cellStyle name="60% - Accent1 5 22" xfId="2222"/>
    <cellStyle name="60% - Accent1 5 23" xfId="2223"/>
    <cellStyle name="60% - Accent1 5 24" xfId="2224"/>
    <cellStyle name="60% - Accent1 5 25" xfId="2225"/>
    <cellStyle name="60% - Accent1 5 26" xfId="2226"/>
    <cellStyle name="60% - Accent1 5 27" xfId="2227"/>
    <cellStyle name="60% - Accent1 5 28" xfId="2228"/>
    <cellStyle name="60% - Accent1 5 29" xfId="2229"/>
    <cellStyle name="60% - Accent1 5 3" xfId="2230"/>
    <cellStyle name="60% - Accent1 5 30" xfId="2231"/>
    <cellStyle name="60% - Accent1 5 31" xfId="2232"/>
    <cellStyle name="60% - Accent1 5 32" xfId="2233"/>
    <cellStyle name="60% - Accent1 5 33" xfId="2234"/>
    <cellStyle name="60% - Accent1 5 34" xfId="2235"/>
    <cellStyle name="60% - Accent1 5 35" xfId="2236"/>
    <cellStyle name="60% - Accent1 5 36" xfId="2237"/>
    <cellStyle name="60% - Accent1 5 37" xfId="2238"/>
    <cellStyle name="60% - Accent1 5 38" xfId="2239"/>
    <cellStyle name="60% - Accent1 5 39" xfId="2240"/>
    <cellStyle name="60% - Accent1 5 4" xfId="2241"/>
    <cellStyle name="60% - Accent1 5 5" xfId="2242"/>
    <cellStyle name="60% - Accent1 5 6" xfId="2243"/>
    <cellStyle name="60% - Accent1 5 7" xfId="2244"/>
    <cellStyle name="60% - Accent1 5 8" xfId="2245"/>
    <cellStyle name="60% - Accent1 5 9" xfId="2246"/>
    <cellStyle name="60% - Accent1 6" xfId="2247"/>
    <cellStyle name="60% - Accent1 6 10" xfId="2248"/>
    <cellStyle name="60% - Accent1 6 11" xfId="2249"/>
    <cellStyle name="60% - Accent1 6 12" xfId="2250"/>
    <cellStyle name="60% - Accent1 6 13" xfId="2251"/>
    <cellStyle name="60% - Accent1 6 14" xfId="2252"/>
    <cellStyle name="60% - Accent1 6 15" xfId="2253"/>
    <cellStyle name="60% - Accent1 6 16" xfId="2254"/>
    <cellStyle name="60% - Accent1 6 17" xfId="2255"/>
    <cellStyle name="60% - Accent1 6 18" xfId="2256"/>
    <cellStyle name="60% - Accent1 6 19" xfId="2257"/>
    <cellStyle name="60% - Accent1 6 2" xfId="2258"/>
    <cellStyle name="60% - Accent1 6 20" xfId="2259"/>
    <cellStyle name="60% - Accent1 6 21" xfId="2260"/>
    <cellStyle name="60% - Accent1 6 22" xfId="2261"/>
    <cellStyle name="60% - Accent1 6 23" xfId="2262"/>
    <cellStyle name="60% - Accent1 6 24" xfId="2263"/>
    <cellStyle name="60% - Accent1 6 25" xfId="2264"/>
    <cellStyle name="60% - Accent1 6 26" xfId="2265"/>
    <cellStyle name="60% - Accent1 6 27" xfId="2266"/>
    <cellStyle name="60% - Accent1 6 28" xfId="2267"/>
    <cellStyle name="60% - Accent1 6 29" xfId="2268"/>
    <cellStyle name="60% - Accent1 6 3" xfId="2269"/>
    <cellStyle name="60% - Accent1 6 30" xfId="2270"/>
    <cellStyle name="60% - Accent1 6 31" xfId="2271"/>
    <cellStyle name="60% - Accent1 6 32" xfId="2272"/>
    <cellStyle name="60% - Accent1 6 33" xfId="2273"/>
    <cellStyle name="60% - Accent1 6 34" xfId="2274"/>
    <cellStyle name="60% - Accent1 6 35" xfId="2275"/>
    <cellStyle name="60% - Accent1 6 36" xfId="2276"/>
    <cellStyle name="60% - Accent1 6 37" xfId="2277"/>
    <cellStyle name="60% - Accent1 6 38" xfId="2278"/>
    <cellStyle name="60% - Accent1 6 39" xfId="2279"/>
    <cellStyle name="60% - Accent1 6 4" xfId="2280"/>
    <cellStyle name="60% - Accent1 6 5" xfId="2281"/>
    <cellStyle name="60% - Accent1 6 6" xfId="2282"/>
    <cellStyle name="60% - Accent1 6 7" xfId="2283"/>
    <cellStyle name="60% - Accent1 6 8" xfId="2284"/>
    <cellStyle name="60% - Accent1 6 9" xfId="2285"/>
    <cellStyle name="60% - Accent1 7" xfId="2286"/>
    <cellStyle name="60% - Accent1 7 10" xfId="2287"/>
    <cellStyle name="60% - Accent1 7 11" xfId="2288"/>
    <cellStyle name="60% - Accent1 7 12" xfId="2289"/>
    <cellStyle name="60% - Accent1 7 13" xfId="2290"/>
    <cellStyle name="60% - Accent1 7 14" xfId="2291"/>
    <cellStyle name="60% - Accent1 7 15" xfId="2292"/>
    <cellStyle name="60% - Accent1 7 16" xfId="2293"/>
    <cellStyle name="60% - Accent1 7 17" xfId="2294"/>
    <cellStyle name="60% - Accent1 7 18" xfId="2295"/>
    <cellStyle name="60% - Accent1 7 19" xfId="2296"/>
    <cellStyle name="60% - Accent1 7 2" xfId="2297"/>
    <cellStyle name="60% - Accent1 7 20" xfId="2298"/>
    <cellStyle name="60% - Accent1 7 21" xfId="2299"/>
    <cellStyle name="60% - Accent1 7 22" xfId="2300"/>
    <cellStyle name="60% - Accent1 7 23" xfId="2301"/>
    <cellStyle name="60% - Accent1 7 24" xfId="2302"/>
    <cellStyle name="60% - Accent1 7 25" xfId="2303"/>
    <cellStyle name="60% - Accent1 7 26" xfId="2304"/>
    <cellStyle name="60% - Accent1 7 27" xfId="2305"/>
    <cellStyle name="60% - Accent1 7 28" xfId="2306"/>
    <cellStyle name="60% - Accent1 7 29" xfId="2307"/>
    <cellStyle name="60% - Accent1 7 3" xfId="2308"/>
    <cellStyle name="60% - Accent1 7 30" xfId="2309"/>
    <cellStyle name="60% - Accent1 7 31" xfId="2310"/>
    <cellStyle name="60% - Accent1 7 32" xfId="2311"/>
    <cellStyle name="60% - Accent1 7 33" xfId="2312"/>
    <cellStyle name="60% - Accent1 7 34" xfId="2313"/>
    <cellStyle name="60% - Accent1 7 35" xfId="2314"/>
    <cellStyle name="60% - Accent1 7 36" xfId="2315"/>
    <cellStyle name="60% - Accent1 7 37" xfId="2316"/>
    <cellStyle name="60% - Accent1 7 38" xfId="2317"/>
    <cellStyle name="60% - Accent1 7 39" xfId="2318"/>
    <cellStyle name="60% - Accent1 7 4" xfId="2319"/>
    <cellStyle name="60% - Accent1 7 5" xfId="2320"/>
    <cellStyle name="60% - Accent1 7 6" xfId="2321"/>
    <cellStyle name="60% - Accent1 7 7" xfId="2322"/>
    <cellStyle name="60% - Accent1 7 8" xfId="2323"/>
    <cellStyle name="60% - Accent1 7 9" xfId="2324"/>
    <cellStyle name="60% - Accent1 8" xfId="2325"/>
    <cellStyle name="60% - Accent2 2" xfId="2326"/>
    <cellStyle name="60% - Accent2 2 10" xfId="2327"/>
    <cellStyle name="60% - Accent2 2 11" xfId="2328"/>
    <cellStyle name="60% - Accent2 2 12" xfId="2329"/>
    <cellStyle name="60% - Accent2 2 13" xfId="2330"/>
    <cellStyle name="60% - Accent2 2 14" xfId="2331"/>
    <cellStyle name="60% - Accent2 2 15" xfId="2332"/>
    <cellStyle name="60% - Accent2 2 16" xfId="2333"/>
    <cellStyle name="60% - Accent2 2 17" xfId="2334"/>
    <cellStyle name="60% - Accent2 2 18" xfId="2335"/>
    <cellStyle name="60% - Accent2 2 19" xfId="2336"/>
    <cellStyle name="60% - Accent2 2 2" xfId="2337"/>
    <cellStyle name="60% - Accent2 2 20" xfId="2338"/>
    <cellStyle name="60% - Accent2 2 21" xfId="2339"/>
    <cellStyle name="60% - Accent2 2 22" xfId="2340"/>
    <cellStyle name="60% - Accent2 2 23" xfId="2341"/>
    <cellStyle name="60% - Accent2 2 24" xfId="2342"/>
    <cellStyle name="60% - Accent2 2 25" xfId="2343"/>
    <cellStyle name="60% - Accent2 2 26" xfId="2344"/>
    <cellStyle name="60% - Accent2 2 27" xfId="2345"/>
    <cellStyle name="60% - Accent2 2 28" xfId="2346"/>
    <cellStyle name="60% - Accent2 2 29" xfId="2347"/>
    <cellStyle name="60% - Accent2 2 3" xfId="2348"/>
    <cellStyle name="60% - Accent2 2 30" xfId="2349"/>
    <cellStyle name="60% - Accent2 2 31" xfId="2350"/>
    <cellStyle name="60% - Accent2 2 32" xfId="2351"/>
    <cellStyle name="60% - Accent2 2 33" xfId="2352"/>
    <cellStyle name="60% - Accent2 2 34" xfId="2353"/>
    <cellStyle name="60% - Accent2 2 35" xfId="2354"/>
    <cellStyle name="60% - Accent2 2 36" xfId="2355"/>
    <cellStyle name="60% - Accent2 2 37" xfId="2356"/>
    <cellStyle name="60% - Accent2 2 38" xfId="2357"/>
    <cellStyle name="60% - Accent2 2 39" xfId="2358"/>
    <cellStyle name="60% - Accent2 2 4" xfId="2359"/>
    <cellStyle name="60% - Accent2 2 5" xfId="2360"/>
    <cellStyle name="60% - Accent2 2 6" xfId="2361"/>
    <cellStyle name="60% - Accent2 2 7" xfId="2362"/>
    <cellStyle name="60% - Accent2 2 8" xfId="2363"/>
    <cellStyle name="60% - Accent2 2 9" xfId="2364"/>
    <cellStyle name="60% - Accent2 3" xfId="2365"/>
    <cellStyle name="60% - Accent2 3 2" xfId="2366"/>
    <cellStyle name="60% - Accent2 3 3" xfId="2367"/>
    <cellStyle name="60% - Accent2 4" xfId="2368"/>
    <cellStyle name="60% - Accent2 4 2" xfId="2369"/>
    <cellStyle name="60% - Accent2 4 3" xfId="2370"/>
    <cellStyle name="60% - Accent2 5" xfId="2371"/>
    <cellStyle name="60% - Accent2 5 10" xfId="2372"/>
    <cellStyle name="60% - Accent2 5 11" xfId="2373"/>
    <cellStyle name="60% - Accent2 5 12" xfId="2374"/>
    <cellStyle name="60% - Accent2 5 13" xfId="2375"/>
    <cellStyle name="60% - Accent2 5 14" xfId="2376"/>
    <cellStyle name="60% - Accent2 5 15" xfId="2377"/>
    <cellStyle name="60% - Accent2 5 16" xfId="2378"/>
    <cellStyle name="60% - Accent2 5 17" xfId="2379"/>
    <cellStyle name="60% - Accent2 5 18" xfId="2380"/>
    <cellStyle name="60% - Accent2 5 19" xfId="2381"/>
    <cellStyle name="60% - Accent2 5 2" xfId="2382"/>
    <cellStyle name="60% - Accent2 5 20" xfId="2383"/>
    <cellStyle name="60% - Accent2 5 21" xfId="2384"/>
    <cellStyle name="60% - Accent2 5 22" xfId="2385"/>
    <cellStyle name="60% - Accent2 5 23" xfId="2386"/>
    <cellStyle name="60% - Accent2 5 24" xfId="2387"/>
    <cellStyle name="60% - Accent2 5 25" xfId="2388"/>
    <cellStyle name="60% - Accent2 5 26" xfId="2389"/>
    <cellStyle name="60% - Accent2 5 27" xfId="2390"/>
    <cellStyle name="60% - Accent2 5 28" xfId="2391"/>
    <cellStyle name="60% - Accent2 5 29" xfId="2392"/>
    <cellStyle name="60% - Accent2 5 3" xfId="2393"/>
    <cellStyle name="60% - Accent2 5 30" xfId="2394"/>
    <cellStyle name="60% - Accent2 5 31" xfId="2395"/>
    <cellStyle name="60% - Accent2 5 32" xfId="2396"/>
    <cellStyle name="60% - Accent2 5 33" xfId="2397"/>
    <cellStyle name="60% - Accent2 5 34" xfId="2398"/>
    <cellStyle name="60% - Accent2 5 35" xfId="2399"/>
    <cellStyle name="60% - Accent2 5 36" xfId="2400"/>
    <cellStyle name="60% - Accent2 5 37" xfId="2401"/>
    <cellStyle name="60% - Accent2 5 38" xfId="2402"/>
    <cellStyle name="60% - Accent2 5 39" xfId="2403"/>
    <cellStyle name="60% - Accent2 5 4" xfId="2404"/>
    <cellStyle name="60% - Accent2 5 5" xfId="2405"/>
    <cellStyle name="60% - Accent2 5 6" xfId="2406"/>
    <cellStyle name="60% - Accent2 5 7" xfId="2407"/>
    <cellStyle name="60% - Accent2 5 8" xfId="2408"/>
    <cellStyle name="60% - Accent2 5 9" xfId="2409"/>
    <cellStyle name="60% - Accent2 6" xfId="2410"/>
    <cellStyle name="60% - Accent2 6 10" xfId="2411"/>
    <cellStyle name="60% - Accent2 6 11" xfId="2412"/>
    <cellStyle name="60% - Accent2 6 12" xfId="2413"/>
    <cellStyle name="60% - Accent2 6 13" xfId="2414"/>
    <cellStyle name="60% - Accent2 6 14" xfId="2415"/>
    <cellStyle name="60% - Accent2 6 15" xfId="2416"/>
    <cellStyle name="60% - Accent2 6 16" xfId="2417"/>
    <cellStyle name="60% - Accent2 6 17" xfId="2418"/>
    <cellStyle name="60% - Accent2 6 18" xfId="2419"/>
    <cellStyle name="60% - Accent2 6 19" xfId="2420"/>
    <cellStyle name="60% - Accent2 6 2" xfId="2421"/>
    <cellStyle name="60% - Accent2 6 20" xfId="2422"/>
    <cellStyle name="60% - Accent2 6 21" xfId="2423"/>
    <cellStyle name="60% - Accent2 6 22" xfId="2424"/>
    <cellStyle name="60% - Accent2 6 23" xfId="2425"/>
    <cellStyle name="60% - Accent2 6 24" xfId="2426"/>
    <cellStyle name="60% - Accent2 6 25" xfId="2427"/>
    <cellStyle name="60% - Accent2 6 26" xfId="2428"/>
    <cellStyle name="60% - Accent2 6 27" xfId="2429"/>
    <cellStyle name="60% - Accent2 6 28" xfId="2430"/>
    <cellStyle name="60% - Accent2 6 29" xfId="2431"/>
    <cellStyle name="60% - Accent2 6 3" xfId="2432"/>
    <cellStyle name="60% - Accent2 6 30" xfId="2433"/>
    <cellStyle name="60% - Accent2 6 31" xfId="2434"/>
    <cellStyle name="60% - Accent2 6 32" xfId="2435"/>
    <cellStyle name="60% - Accent2 6 33" xfId="2436"/>
    <cellStyle name="60% - Accent2 6 34" xfId="2437"/>
    <cellStyle name="60% - Accent2 6 35" xfId="2438"/>
    <cellStyle name="60% - Accent2 6 36" xfId="2439"/>
    <cellStyle name="60% - Accent2 6 37" xfId="2440"/>
    <cellStyle name="60% - Accent2 6 38" xfId="2441"/>
    <cellStyle name="60% - Accent2 6 39" xfId="2442"/>
    <cellStyle name="60% - Accent2 6 4" xfId="2443"/>
    <cellStyle name="60% - Accent2 6 5" xfId="2444"/>
    <cellStyle name="60% - Accent2 6 6" xfId="2445"/>
    <cellStyle name="60% - Accent2 6 7" xfId="2446"/>
    <cellStyle name="60% - Accent2 6 8" xfId="2447"/>
    <cellStyle name="60% - Accent2 6 9" xfId="2448"/>
    <cellStyle name="60% - Accent2 7" xfId="2449"/>
    <cellStyle name="60% - Accent2 7 10" xfId="2450"/>
    <cellStyle name="60% - Accent2 7 11" xfId="2451"/>
    <cellStyle name="60% - Accent2 7 12" xfId="2452"/>
    <cellStyle name="60% - Accent2 7 13" xfId="2453"/>
    <cellStyle name="60% - Accent2 7 14" xfId="2454"/>
    <cellStyle name="60% - Accent2 7 15" xfId="2455"/>
    <cellStyle name="60% - Accent2 7 16" xfId="2456"/>
    <cellStyle name="60% - Accent2 7 17" xfId="2457"/>
    <cellStyle name="60% - Accent2 7 18" xfId="2458"/>
    <cellStyle name="60% - Accent2 7 19" xfId="2459"/>
    <cellStyle name="60% - Accent2 7 2" xfId="2460"/>
    <cellStyle name="60% - Accent2 7 20" xfId="2461"/>
    <cellStyle name="60% - Accent2 7 21" xfId="2462"/>
    <cellStyle name="60% - Accent2 7 22" xfId="2463"/>
    <cellStyle name="60% - Accent2 7 23" xfId="2464"/>
    <cellStyle name="60% - Accent2 7 24" xfId="2465"/>
    <cellStyle name="60% - Accent2 7 25" xfId="2466"/>
    <cellStyle name="60% - Accent2 7 26" xfId="2467"/>
    <cellStyle name="60% - Accent2 7 27" xfId="2468"/>
    <cellStyle name="60% - Accent2 7 28" xfId="2469"/>
    <cellStyle name="60% - Accent2 7 29" xfId="2470"/>
    <cellStyle name="60% - Accent2 7 3" xfId="2471"/>
    <cellStyle name="60% - Accent2 7 30" xfId="2472"/>
    <cellStyle name="60% - Accent2 7 31" xfId="2473"/>
    <cellStyle name="60% - Accent2 7 32" xfId="2474"/>
    <cellStyle name="60% - Accent2 7 33" xfId="2475"/>
    <cellStyle name="60% - Accent2 7 34" xfId="2476"/>
    <cellStyle name="60% - Accent2 7 35" xfId="2477"/>
    <cellStyle name="60% - Accent2 7 36" xfId="2478"/>
    <cellStyle name="60% - Accent2 7 37" xfId="2479"/>
    <cellStyle name="60% - Accent2 7 38" xfId="2480"/>
    <cellStyle name="60% - Accent2 7 39" xfId="2481"/>
    <cellStyle name="60% - Accent2 7 4" xfId="2482"/>
    <cellStyle name="60% - Accent2 7 5" xfId="2483"/>
    <cellStyle name="60% - Accent2 7 6" xfId="2484"/>
    <cellStyle name="60% - Accent2 7 7" xfId="2485"/>
    <cellStyle name="60% - Accent2 7 8" xfId="2486"/>
    <cellStyle name="60% - Accent2 7 9" xfId="2487"/>
    <cellStyle name="60% - Accent2 8" xfId="2488"/>
    <cellStyle name="60% - Accent3 2" xfId="2489"/>
    <cellStyle name="60% - Accent3 2 10" xfId="2490"/>
    <cellStyle name="60% - Accent3 2 11" xfId="2491"/>
    <cellStyle name="60% - Accent3 2 12" xfId="2492"/>
    <cellStyle name="60% - Accent3 2 13" xfId="2493"/>
    <cellStyle name="60% - Accent3 2 14" xfId="2494"/>
    <cellStyle name="60% - Accent3 2 15" xfId="2495"/>
    <cellStyle name="60% - Accent3 2 16" xfId="2496"/>
    <cellStyle name="60% - Accent3 2 17" xfId="2497"/>
    <cellStyle name="60% - Accent3 2 18" xfId="2498"/>
    <cellStyle name="60% - Accent3 2 19" xfId="2499"/>
    <cellStyle name="60% - Accent3 2 2" xfId="2500"/>
    <cellStyle name="60% - Accent3 2 20" xfId="2501"/>
    <cellStyle name="60% - Accent3 2 21" xfId="2502"/>
    <cellStyle name="60% - Accent3 2 22" xfId="2503"/>
    <cellStyle name="60% - Accent3 2 23" xfId="2504"/>
    <cellStyle name="60% - Accent3 2 24" xfId="2505"/>
    <cellStyle name="60% - Accent3 2 25" xfId="2506"/>
    <cellStyle name="60% - Accent3 2 26" xfId="2507"/>
    <cellStyle name="60% - Accent3 2 27" xfId="2508"/>
    <cellStyle name="60% - Accent3 2 28" xfId="2509"/>
    <cellStyle name="60% - Accent3 2 29" xfId="2510"/>
    <cellStyle name="60% - Accent3 2 3" xfId="2511"/>
    <cellStyle name="60% - Accent3 2 30" xfId="2512"/>
    <cellStyle name="60% - Accent3 2 31" xfId="2513"/>
    <cellStyle name="60% - Accent3 2 32" xfId="2514"/>
    <cellStyle name="60% - Accent3 2 33" xfId="2515"/>
    <cellStyle name="60% - Accent3 2 34" xfId="2516"/>
    <cellStyle name="60% - Accent3 2 35" xfId="2517"/>
    <cellStyle name="60% - Accent3 2 36" xfId="2518"/>
    <cellStyle name="60% - Accent3 2 37" xfId="2519"/>
    <cellStyle name="60% - Accent3 2 38" xfId="2520"/>
    <cellStyle name="60% - Accent3 2 39" xfId="2521"/>
    <cellStyle name="60% - Accent3 2 4" xfId="2522"/>
    <cellStyle name="60% - Accent3 2 5" xfId="2523"/>
    <cellStyle name="60% - Accent3 2 6" xfId="2524"/>
    <cellStyle name="60% - Accent3 2 7" xfId="2525"/>
    <cellStyle name="60% - Accent3 2 8" xfId="2526"/>
    <cellStyle name="60% - Accent3 2 9" xfId="2527"/>
    <cellStyle name="60% - Accent3 3" xfId="2528"/>
    <cellStyle name="60% - Accent3 3 2" xfId="2529"/>
    <cellStyle name="60% - Accent3 3 3" xfId="2530"/>
    <cellStyle name="60% - Accent3 4" xfId="2531"/>
    <cellStyle name="60% - Accent3 4 2" xfId="2532"/>
    <cellStyle name="60% - Accent3 4 3" xfId="2533"/>
    <cellStyle name="60% - Accent3 5" xfId="2534"/>
    <cellStyle name="60% - Accent3 5 10" xfId="2535"/>
    <cellStyle name="60% - Accent3 5 11" xfId="2536"/>
    <cellStyle name="60% - Accent3 5 12" xfId="2537"/>
    <cellStyle name="60% - Accent3 5 13" xfId="2538"/>
    <cellStyle name="60% - Accent3 5 14" xfId="2539"/>
    <cellStyle name="60% - Accent3 5 15" xfId="2540"/>
    <cellStyle name="60% - Accent3 5 16" xfId="2541"/>
    <cellStyle name="60% - Accent3 5 17" xfId="2542"/>
    <cellStyle name="60% - Accent3 5 18" xfId="2543"/>
    <cellStyle name="60% - Accent3 5 19" xfId="2544"/>
    <cellStyle name="60% - Accent3 5 2" xfId="2545"/>
    <cellStyle name="60% - Accent3 5 20" xfId="2546"/>
    <cellStyle name="60% - Accent3 5 21" xfId="2547"/>
    <cellStyle name="60% - Accent3 5 22" xfId="2548"/>
    <cellStyle name="60% - Accent3 5 23" xfId="2549"/>
    <cellStyle name="60% - Accent3 5 24" xfId="2550"/>
    <cellStyle name="60% - Accent3 5 25" xfId="2551"/>
    <cellStyle name="60% - Accent3 5 26" xfId="2552"/>
    <cellStyle name="60% - Accent3 5 27" xfId="2553"/>
    <cellStyle name="60% - Accent3 5 28" xfId="2554"/>
    <cellStyle name="60% - Accent3 5 29" xfId="2555"/>
    <cellStyle name="60% - Accent3 5 3" xfId="2556"/>
    <cellStyle name="60% - Accent3 5 30" xfId="2557"/>
    <cellStyle name="60% - Accent3 5 31" xfId="2558"/>
    <cellStyle name="60% - Accent3 5 32" xfId="2559"/>
    <cellStyle name="60% - Accent3 5 33" xfId="2560"/>
    <cellStyle name="60% - Accent3 5 34" xfId="2561"/>
    <cellStyle name="60% - Accent3 5 35" xfId="2562"/>
    <cellStyle name="60% - Accent3 5 36" xfId="2563"/>
    <cellStyle name="60% - Accent3 5 37" xfId="2564"/>
    <cellStyle name="60% - Accent3 5 38" xfId="2565"/>
    <cellStyle name="60% - Accent3 5 39" xfId="2566"/>
    <cellStyle name="60% - Accent3 5 4" xfId="2567"/>
    <cellStyle name="60% - Accent3 5 5" xfId="2568"/>
    <cellStyle name="60% - Accent3 5 6" xfId="2569"/>
    <cellStyle name="60% - Accent3 5 7" xfId="2570"/>
    <cellStyle name="60% - Accent3 5 8" xfId="2571"/>
    <cellStyle name="60% - Accent3 5 9" xfId="2572"/>
    <cellStyle name="60% - Accent3 6" xfId="2573"/>
    <cellStyle name="60% - Accent3 6 10" xfId="2574"/>
    <cellStyle name="60% - Accent3 6 11" xfId="2575"/>
    <cellStyle name="60% - Accent3 6 12" xfId="2576"/>
    <cellStyle name="60% - Accent3 6 13" xfId="2577"/>
    <cellStyle name="60% - Accent3 6 14" xfId="2578"/>
    <cellStyle name="60% - Accent3 6 15" xfId="2579"/>
    <cellStyle name="60% - Accent3 6 16" xfId="2580"/>
    <cellStyle name="60% - Accent3 6 17" xfId="2581"/>
    <cellStyle name="60% - Accent3 6 18" xfId="2582"/>
    <cellStyle name="60% - Accent3 6 19" xfId="2583"/>
    <cellStyle name="60% - Accent3 6 2" xfId="2584"/>
    <cellStyle name="60% - Accent3 6 20" xfId="2585"/>
    <cellStyle name="60% - Accent3 6 21" xfId="2586"/>
    <cellStyle name="60% - Accent3 6 22" xfId="2587"/>
    <cellStyle name="60% - Accent3 6 23" xfId="2588"/>
    <cellStyle name="60% - Accent3 6 24" xfId="2589"/>
    <cellStyle name="60% - Accent3 6 25" xfId="2590"/>
    <cellStyle name="60% - Accent3 6 26" xfId="2591"/>
    <cellStyle name="60% - Accent3 6 27" xfId="2592"/>
    <cellStyle name="60% - Accent3 6 28" xfId="2593"/>
    <cellStyle name="60% - Accent3 6 29" xfId="2594"/>
    <cellStyle name="60% - Accent3 6 3" xfId="2595"/>
    <cellStyle name="60% - Accent3 6 30" xfId="2596"/>
    <cellStyle name="60% - Accent3 6 31" xfId="2597"/>
    <cellStyle name="60% - Accent3 6 32" xfId="2598"/>
    <cellStyle name="60% - Accent3 6 33" xfId="2599"/>
    <cellStyle name="60% - Accent3 6 34" xfId="2600"/>
    <cellStyle name="60% - Accent3 6 35" xfId="2601"/>
    <cellStyle name="60% - Accent3 6 36" xfId="2602"/>
    <cellStyle name="60% - Accent3 6 37" xfId="2603"/>
    <cellStyle name="60% - Accent3 6 38" xfId="2604"/>
    <cellStyle name="60% - Accent3 6 39" xfId="2605"/>
    <cellStyle name="60% - Accent3 6 4" xfId="2606"/>
    <cellStyle name="60% - Accent3 6 5" xfId="2607"/>
    <cellStyle name="60% - Accent3 6 6" xfId="2608"/>
    <cellStyle name="60% - Accent3 6 7" xfId="2609"/>
    <cellStyle name="60% - Accent3 6 8" xfId="2610"/>
    <cellStyle name="60% - Accent3 6 9" xfId="2611"/>
    <cellStyle name="60% - Accent3 7" xfId="2612"/>
    <cellStyle name="60% - Accent3 7 10" xfId="2613"/>
    <cellStyle name="60% - Accent3 7 11" xfId="2614"/>
    <cellStyle name="60% - Accent3 7 12" xfId="2615"/>
    <cellStyle name="60% - Accent3 7 13" xfId="2616"/>
    <cellStyle name="60% - Accent3 7 14" xfId="2617"/>
    <cellStyle name="60% - Accent3 7 15" xfId="2618"/>
    <cellStyle name="60% - Accent3 7 16" xfId="2619"/>
    <cellStyle name="60% - Accent3 7 17" xfId="2620"/>
    <cellStyle name="60% - Accent3 7 18" xfId="2621"/>
    <cellStyle name="60% - Accent3 7 19" xfId="2622"/>
    <cellStyle name="60% - Accent3 7 2" xfId="2623"/>
    <cellStyle name="60% - Accent3 7 20" xfId="2624"/>
    <cellStyle name="60% - Accent3 7 21" xfId="2625"/>
    <cellStyle name="60% - Accent3 7 22" xfId="2626"/>
    <cellStyle name="60% - Accent3 7 23" xfId="2627"/>
    <cellStyle name="60% - Accent3 7 24" xfId="2628"/>
    <cellStyle name="60% - Accent3 7 25" xfId="2629"/>
    <cellStyle name="60% - Accent3 7 26" xfId="2630"/>
    <cellStyle name="60% - Accent3 7 27" xfId="2631"/>
    <cellStyle name="60% - Accent3 7 28" xfId="2632"/>
    <cellStyle name="60% - Accent3 7 29" xfId="2633"/>
    <cellStyle name="60% - Accent3 7 3" xfId="2634"/>
    <cellStyle name="60% - Accent3 7 30" xfId="2635"/>
    <cellStyle name="60% - Accent3 7 31" xfId="2636"/>
    <cellStyle name="60% - Accent3 7 32" xfId="2637"/>
    <cellStyle name="60% - Accent3 7 33" xfId="2638"/>
    <cellStyle name="60% - Accent3 7 34" xfId="2639"/>
    <cellStyle name="60% - Accent3 7 35" xfId="2640"/>
    <cellStyle name="60% - Accent3 7 36" xfId="2641"/>
    <cellStyle name="60% - Accent3 7 37" xfId="2642"/>
    <cellStyle name="60% - Accent3 7 38" xfId="2643"/>
    <cellStyle name="60% - Accent3 7 39" xfId="2644"/>
    <cellStyle name="60% - Accent3 7 4" xfId="2645"/>
    <cellStyle name="60% - Accent3 7 5" xfId="2646"/>
    <cellStyle name="60% - Accent3 7 6" xfId="2647"/>
    <cellStyle name="60% - Accent3 7 7" xfId="2648"/>
    <cellStyle name="60% - Accent3 7 8" xfId="2649"/>
    <cellStyle name="60% - Accent3 7 9" xfId="2650"/>
    <cellStyle name="60% - Accent3 8" xfId="2651"/>
    <cellStyle name="60% - Accent4 2" xfId="2652"/>
    <cellStyle name="60% - Accent4 2 10" xfId="2653"/>
    <cellStyle name="60% - Accent4 2 11" xfId="2654"/>
    <cellStyle name="60% - Accent4 2 12" xfId="2655"/>
    <cellStyle name="60% - Accent4 2 13" xfId="2656"/>
    <cellStyle name="60% - Accent4 2 14" xfId="2657"/>
    <cellStyle name="60% - Accent4 2 15" xfId="2658"/>
    <cellStyle name="60% - Accent4 2 16" xfId="2659"/>
    <cellStyle name="60% - Accent4 2 17" xfId="2660"/>
    <cellStyle name="60% - Accent4 2 18" xfId="2661"/>
    <cellStyle name="60% - Accent4 2 19" xfId="2662"/>
    <cellStyle name="60% - Accent4 2 2" xfId="2663"/>
    <cellStyle name="60% - Accent4 2 20" xfId="2664"/>
    <cellStyle name="60% - Accent4 2 21" xfId="2665"/>
    <cellStyle name="60% - Accent4 2 22" xfId="2666"/>
    <cellStyle name="60% - Accent4 2 23" xfId="2667"/>
    <cellStyle name="60% - Accent4 2 24" xfId="2668"/>
    <cellStyle name="60% - Accent4 2 25" xfId="2669"/>
    <cellStyle name="60% - Accent4 2 26" xfId="2670"/>
    <cellStyle name="60% - Accent4 2 27" xfId="2671"/>
    <cellStyle name="60% - Accent4 2 28" xfId="2672"/>
    <cellStyle name="60% - Accent4 2 29" xfId="2673"/>
    <cellStyle name="60% - Accent4 2 3" xfId="2674"/>
    <cellStyle name="60% - Accent4 2 30" xfId="2675"/>
    <cellStyle name="60% - Accent4 2 31" xfId="2676"/>
    <cellStyle name="60% - Accent4 2 32" xfId="2677"/>
    <cellStyle name="60% - Accent4 2 33" xfId="2678"/>
    <cellStyle name="60% - Accent4 2 34" xfId="2679"/>
    <cellStyle name="60% - Accent4 2 35" xfId="2680"/>
    <cellStyle name="60% - Accent4 2 36" xfId="2681"/>
    <cellStyle name="60% - Accent4 2 37" xfId="2682"/>
    <cellStyle name="60% - Accent4 2 38" xfId="2683"/>
    <cellStyle name="60% - Accent4 2 39" xfId="2684"/>
    <cellStyle name="60% - Accent4 2 4" xfId="2685"/>
    <cellStyle name="60% - Accent4 2 5" xfId="2686"/>
    <cellStyle name="60% - Accent4 2 6" xfId="2687"/>
    <cellStyle name="60% - Accent4 2 7" xfId="2688"/>
    <cellStyle name="60% - Accent4 2 8" xfId="2689"/>
    <cellStyle name="60% - Accent4 2 9" xfId="2690"/>
    <cellStyle name="60% - Accent4 3" xfId="2691"/>
    <cellStyle name="60% - Accent4 3 2" xfId="2692"/>
    <cellStyle name="60% - Accent4 3 3" xfId="2693"/>
    <cellStyle name="60% - Accent4 4" xfId="2694"/>
    <cellStyle name="60% - Accent4 4 2" xfId="2695"/>
    <cellStyle name="60% - Accent4 4 3" xfId="2696"/>
    <cellStyle name="60% - Accent4 5" xfId="2697"/>
    <cellStyle name="60% - Accent4 5 10" xfId="2698"/>
    <cellStyle name="60% - Accent4 5 11" xfId="2699"/>
    <cellStyle name="60% - Accent4 5 12" xfId="2700"/>
    <cellStyle name="60% - Accent4 5 13" xfId="2701"/>
    <cellStyle name="60% - Accent4 5 14" xfId="2702"/>
    <cellStyle name="60% - Accent4 5 15" xfId="2703"/>
    <cellStyle name="60% - Accent4 5 16" xfId="2704"/>
    <cellStyle name="60% - Accent4 5 17" xfId="2705"/>
    <cellStyle name="60% - Accent4 5 18" xfId="2706"/>
    <cellStyle name="60% - Accent4 5 19" xfId="2707"/>
    <cellStyle name="60% - Accent4 5 2" xfId="2708"/>
    <cellStyle name="60% - Accent4 5 20" xfId="2709"/>
    <cellStyle name="60% - Accent4 5 21" xfId="2710"/>
    <cellStyle name="60% - Accent4 5 22" xfId="2711"/>
    <cellStyle name="60% - Accent4 5 23" xfId="2712"/>
    <cellStyle name="60% - Accent4 5 24" xfId="2713"/>
    <cellStyle name="60% - Accent4 5 25" xfId="2714"/>
    <cellStyle name="60% - Accent4 5 26" xfId="2715"/>
    <cellStyle name="60% - Accent4 5 27" xfId="2716"/>
    <cellStyle name="60% - Accent4 5 28" xfId="2717"/>
    <cellStyle name="60% - Accent4 5 29" xfId="2718"/>
    <cellStyle name="60% - Accent4 5 3" xfId="2719"/>
    <cellStyle name="60% - Accent4 5 30" xfId="2720"/>
    <cellStyle name="60% - Accent4 5 31" xfId="2721"/>
    <cellStyle name="60% - Accent4 5 32" xfId="2722"/>
    <cellStyle name="60% - Accent4 5 33" xfId="2723"/>
    <cellStyle name="60% - Accent4 5 34" xfId="2724"/>
    <cellStyle name="60% - Accent4 5 35" xfId="2725"/>
    <cellStyle name="60% - Accent4 5 36" xfId="2726"/>
    <cellStyle name="60% - Accent4 5 37" xfId="2727"/>
    <cellStyle name="60% - Accent4 5 38" xfId="2728"/>
    <cellStyle name="60% - Accent4 5 39" xfId="2729"/>
    <cellStyle name="60% - Accent4 5 4" xfId="2730"/>
    <cellStyle name="60% - Accent4 5 5" xfId="2731"/>
    <cellStyle name="60% - Accent4 5 6" xfId="2732"/>
    <cellStyle name="60% - Accent4 5 7" xfId="2733"/>
    <cellStyle name="60% - Accent4 5 8" xfId="2734"/>
    <cellStyle name="60% - Accent4 5 9" xfId="2735"/>
    <cellStyle name="60% - Accent4 6" xfId="2736"/>
    <cellStyle name="60% - Accent4 6 10" xfId="2737"/>
    <cellStyle name="60% - Accent4 6 11" xfId="2738"/>
    <cellStyle name="60% - Accent4 6 12" xfId="2739"/>
    <cellStyle name="60% - Accent4 6 13" xfId="2740"/>
    <cellStyle name="60% - Accent4 6 14" xfId="2741"/>
    <cellStyle name="60% - Accent4 6 15" xfId="2742"/>
    <cellStyle name="60% - Accent4 6 16" xfId="2743"/>
    <cellStyle name="60% - Accent4 6 17" xfId="2744"/>
    <cellStyle name="60% - Accent4 6 18" xfId="2745"/>
    <cellStyle name="60% - Accent4 6 19" xfId="2746"/>
    <cellStyle name="60% - Accent4 6 2" xfId="2747"/>
    <cellStyle name="60% - Accent4 6 20" xfId="2748"/>
    <cellStyle name="60% - Accent4 6 21" xfId="2749"/>
    <cellStyle name="60% - Accent4 6 22" xfId="2750"/>
    <cellStyle name="60% - Accent4 6 23" xfId="2751"/>
    <cellStyle name="60% - Accent4 6 24" xfId="2752"/>
    <cellStyle name="60% - Accent4 6 25" xfId="2753"/>
    <cellStyle name="60% - Accent4 6 26" xfId="2754"/>
    <cellStyle name="60% - Accent4 6 27" xfId="2755"/>
    <cellStyle name="60% - Accent4 6 28" xfId="2756"/>
    <cellStyle name="60% - Accent4 6 29" xfId="2757"/>
    <cellStyle name="60% - Accent4 6 3" xfId="2758"/>
    <cellStyle name="60% - Accent4 6 30" xfId="2759"/>
    <cellStyle name="60% - Accent4 6 31" xfId="2760"/>
    <cellStyle name="60% - Accent4 6 32" xfId="2761"/>
    <cellStyle name="60% - Accent4 6 33" xfId="2762"/>
    <cellStyle name="60% - Accent4 6 34" xfId="2763"/>
    <cellStyle name="60% - Accent4 6 35" xfId="2764"/>
    <cellStyle name="60% - Accent4 6 36" xfId="2765"/>
    <cellStyle name="60% - Accent4 6 37" xfId="2766"/>
    <cellStyle name="60% - Accent4 6 38" xfId="2767"/>
    <cellStyle name="60% - Accent4 6 39" xfId="2768"/>
    <cellStyle name="60% - Accent4 6 4" xfId="2769"/>
    <cellStyle name="60% - Accent4 6 5" xfId="2770"/>
    <cellStyle name="60% - Accent4 6 6" xfId="2771"/>
    <cellStyle name="60% - Accent4 6 7" xfId="2772"/>
    <cellStyle name="60% - Accent4 6 8" xfId="2773"/>
    <cellStyle name="60% - Accent4 6 9" xfId="2774"/>
    <cellStyle name="60% - Accent4 7" xfId="2775"/>
    <cellStyle name="60% - Accent4 7 10" xfId="2776"/>
    <cellStyle name="60% - Accent4 7 11" xfId="2777"/>
    <cellStyle name="60% - Accent4 7 12" xfId="2778"/>
    <cellStyle name="60% - Accent4 7 13" xfId="2779"/>
    <cellStyle name="60% - Accent4 7 14" xfId="2780"/>
    <cellStyle name="60% - Accent4 7 15" xfId="2781"/>
    <cellStyle name="60% - Accent4 7 16" xfId="2782"/>
    <cellStyle name="60% - Accent4 7 17" xfId="2783"/>
    <cellStyle name="60% - Accent4 7 18" xfId="2784"/>
    <cellStyle name="60% - Accent4 7 19" xfId="2785"/>
    <cellStyle name="60% - Accent4 7 2" xfId="2786"/>
    <cellStyle name="60% - Accent4 7 20" xfId="2787"/>
    <cellStyle name="60% - Accent4 7 21" xfId="2788"/>
    <cellStyle name="60% - Accent4 7 22" xfId="2789"/>
    <cellStyle name="60% - Accent4 7 23" xfId="2790"/>
    <cellStyle name="60% - Accent4 7 24" xfId="2791"/>
    <cellStyle name="60% - Accent4 7 25" xfId="2792"/>
    <cellStyle name="60% - Accent4 7 26" xfId="2793"/>
    <cellStyle name="60% - Accent4 7 27" xfId="2794"/>
    <cellStyle name="60% - Accent4 7 28" xfId="2795"/>
    <cellStyle name="60% - Accent4 7 29" xfId="2796"/>
    <cellStyle name="60% - Accent4 7 3" xfId="2797"/>
    <cellStyle name="60% - Accent4 7 30" xfId="2798"/>
    <cellStyle name="60% - Accent4 7 31" xfId="2799"/>
    <cellStyle name="60% - Accent4 7 32" xfId="2800"/>
    <cellStyle name="60% - Accent4 7 33" xfId="2801"/>
    <cellStyle name="60% - Accent4 7 34" xfId="2802"/>
    <cellStyle name="60% - Accent4 7 35" xfId="2803"/>
    <cellStyle name="60% - Accent4 7 36" xfId="2804"/>
    <cellStyle name="60% - Accent4 7 37" xfId="2805"/>
    <cellStyle name="60% - Accent4 7 38" xfId="2806"/>
    <cellStyle name="60% - Accent4 7 39" xfId="2807"/>
    <cellStyle name="60% - Accent4 7 4" xfId="2808"/>
    <cellStyle name="60% - Accent4 7 5" xfId="2809"/>
    <cellStyle name="60% - Accent4 7 6" xfId="2810"/>
    <cellStyle name="60% - Accent4 7 7" xfId="2811"/>
    <cellStyle name="60% - Accent4 7 8" xfId="2812"/>
    <cellStyle name="60% - Accent4 7 9" xfId="2813"/>
    <cellStyle name="60% - Accent4 8" xfId="2814"/>
    <cellStyle name="60% - Accent5 2" xfId="2815"/>
    <cellStyle name="60% - Accent5 2 10" xfId="2816"/>
    <cellStyle name="60% - Accent5 2 11" xfId="2817"/>
    <cellStyle name="60% - Accent5 2 12" xfId="2818"/>
    <cellStyle name="60% - Accent5 2 13" xfId="2819"/>
    <cellStyle name="60% - Accent5 2 14" xfId="2820"/>
    <cellStyle name="60% - Accent5 2 15" xfId="2821"/>
    <cellStyle name="60% - Accent5 2 16" xfId="2822"/>
    <cellStyle name="60% - Accent5 2 17" xfId="2823"/>
    <cellStyle name="60% - Accent5 2 18" xfId="2824"/>
    <cellStyle name="60% - Accent5 2 19" xfId="2825"/>
    <cellStyle name="60% - Accent5 2 2" xfId="2826"/>
    <cellStyle name="60% - Accent5 2 20" xfId="2827"/>
    <cellStyle name="60% - Accent5 2 21" xfId="2828"/>
    <cellStyle name="60% - Accent5 2 22" xfId="2829"/>
    <cellStyle name="60% - Accent5 2 23" xfId="2830"/>
    <cellStyle name="60% - Accent5 2 24" xfId="2831"/>
    <cellStyle name="60% - Accent5 2 25" xfId="2832"/>
    <cellStyle name="60% - Accent5 2 26" xfId="2833"/>
    <cellStyle name="60% - Accent5 2 27" xfId="2834"/>
    <cellStyle name="60% - Accent5 2 28" xfId="2835"/>
    <cellStyle name="60% - Accent5 2 29" xfId="2836"/>
    <cellStyle name="60% - Accent5 2 3" xfId="2837"/>
    <cellStyle name="60% - Accent5 2 30" xfId="2838"/>
    <cellStyle name="60% - Accent5 2 31" xfId="2839"/>
    <cellStyle name="60% - Accent5 2 32" xfId="2840"/>
    <cellStyle name="60% - Accent5 2 33" xfId="2841"/>
    <cellStyle name="60% - Accent5 2 34" xfId="2842"/>
    <cellStyle name="60% - Accent5 2 35" xfId="2843"/>
    <cellStyle name="60% - Accent5 2 36" xfId="2844"/>
    <cellStyle name="60% - Accent5 2 37" xfId="2845"/>
    <cellStyle name="60% - Accent5 2 38" xfId="2846"/>
    <cellStyle name="60% - Accent5 2 39" xfId="2847"/>
    <cellStyle name="60% - Accent5 2 4" xfId="2848"/>
    <cellStyle name="60% - Accent5 2 5" xfId="2849"/>
    <cellStyle name="60% - Accent5 2 6" xfId="2850"/>
    <cellStyle name="60% - Accent5 2 7" xfId="2851"/>
    <cellStyle name="60% - Accent5 2 8" xfId="2852"/>
    <cellStyle name="60% - Accent5 2 9" xfId="2853"/>
    <cellStyle name="60% - Accent5 3" xfId="2854"/>
    <cellStyle name="60% - Accent5 3 2" xfId="2855"/>
    <cellStyle name="60% - Accent5 3 3" xfId="2856"/>
    <cellStyle name="60% - Accent5 4" xfId="2857"/>
    <cellStyle name="60% - Accent5 4 2" xfId="2858"/>
    <cellStyle name="60% - Accent5 4 3" xfId="2859"/>
    <cellStyle name="60% - Accent5 5" xfId="2860"/>
    <cellStyle name="60% - Accent5 5 10" xfId="2861"/>
    <cellStyle name="60% - Accent5 5 11" xfId="2862"/>
    <cellStyle name="60% - Accent5 5 12" xfId="2863"/>
    <cellStyle name="60% - Accent5 5 13" xfId="2864"/>
    <cellStyle name="60% - Accent5 5 14" xfId="2865"/>
    <cellStyle name="60% - Accent5 5 15" xfId="2866"/>
    <cellStyle name="60% - Accent5 5 16" xfId="2867"/>
    <cellStyle name="60% - Accent5 5 17" xfId="2868"/>
    <cellStyle name="60% - Accent5 5 18" xfId="2869"/>
    <cellStyle name="60% - Accent5 5 19" xfId="2870"/>
    <cellStyle name="60% - Accent5 5 2" xfId="2871"/>
    <cellStyle name="60% - Accent5 5 20" xfId="2872"/>
    <cellStyle name="60% - Accent5 5 21" xfId="2873"/>
    <cellStyle name="60% - Accent5 5 22" xfId="2874"/>
    <cellStyle name="60% - Accent5 5 23" xfId="2875"/>
    <cellStyle name="60% - Accent5 5 24" xfId="2876"/>
    <cellStyle name="60% - Accent5 5 25" xfId="2877"/>
    <cellStyle name="60% - Accent5 5 26" xfId="2878"/>
    <cellStyle name="60% - Accent5 5 27" xfId="2879"/>
    <cellStyle name="60% - Accent5 5 28" xfId="2880"/>
    <cellStyle name="60% - Accent5 5 29" xfId="2881"/>
    <cellStyle name="60% - Accent5 5 3" xfId="2882"/>
    <cellStyle name="60% - Accent5 5 30" xfId="2883"/>
    <cellStyle name="60% - Accent5 5 31" xfId="2884"/>
    <cellStyle name="60% - Accent5 5 32" xfId="2885"/>
    <cellStyle name="60% - Accent5 5 33" xfId="2886"/>
    <cellStyle name="60% - Accent5 5 34" xfId="2887"/>
    <cellStyle name="60% - Accent5 5 35" xfId="2888"/>
    <cellStyle name="60% - Accent5 5 36" xfId="2889"/>
    <cellStyle name="60% - Accent5 5 37" xfId="2890"/>
    <cellStyle name="60% - Accent5 5 38" xfId="2891"/>
    <cellStyle name="60% - Accent5 5 39" xfId="2892"/>
    <cellStyle name="60% - Accent5 5 4" xfId="2893"/>
    <cellStyle name="60% - Accent5 5 5" xfId="2894"/>
    <cellStyle name="60% - Accent5 5 6" xfId="2895"/>
    <cellStyle name="60% - Accent5 5 7" xfId="2896"/>
    <cellStyle name="60% - Accent5 5 8" xfId="2897"/>
    <cellStyle name="60% - Accent5 5 9" xfId="2898"/>
    <cellStyle name="60% - Accent5 6" xfId="2899"/>
    <cellStyle name="60% - Accent5 6 10" xfId="2900"/>
    <cellStyle name="60% - Accent5 6 11" xfId="2901"/>
    <cellStyle name="60% - Accent5 6 12" xfId="2902"/>
    <cellStyle name="60% - Accent5 6 13" xfId="2903"/>
    <cellStyle name="60% - Accent5 6 14" xfId="2904"/>
    <cellStyle name="60% - Accent5 6 15" xfId="2905"/>
    <cellStyle name="60% - Accent5 6 16" xfId="2906"/>
    <cellStyle name="60% - Accent5 6 17" xfId="2907"/>
    <cellStyle name="60% - Accent5 6 18" xfId="2908"/>
    <cellStyle name="60% - Accent5 6 19" xfId="2909"/>
    <cellStyle name="60% - Accent5 6 2" xfId="2910"/>
    <cellStyle name="60% - Accent5 6 20" xfId="2911"/>
    <cellStyle name="60% - Accent5 6 21" xfId="2912"/>
    <cellStyle name="60% - Accent5 6 22" xfId="2913"/>
    <cellStyle name="60% - Accent5 6 23" xfId="2914"/>
    <cellStyle name="60% - Accent5 6 24" xfId="2915"/>
    <cellStyle name="60% - Accent5 6 25" xfId="2916"/>
    <cellStyle name="60% - Accent5 6 26" xfId="2917"/>
    <cellStyle name="60% - Accent5 6 27" xfId="2918"/>
    <cellStyle name="60% - Accent5 6 28" xfId="2919"/>
    <cellStyle name="60% - Accent5 6 29" xfId="2920"/>
    <cellStyle name="60% - Accent5 6 3" xfId="2921"/>
    <cellStyle name="60% - Accent5 6 30" xfId="2922"/>
    <cellStyle name="60% - Accent5 6 31" xfId="2923"/>
    <cellStyle name="60% - Accent5 6 32" xfId="2924"/>
    <cellStyle name="60% - Accent5 6 33" xfId="2925"/>
    <cellStyle name="60% - Accent5 6 34" xfId="2926"/>
    <cellStyle name="60% - Accent5 6 35" xfId="2927"/>
    <cellStyle name="60% - Accent5 6 36" xfId="2928"/>
    <cellStyle name="60% - Accent5 6 37" xfId="2929"/>
    <cellStyle name="60% - Accent5 6 38" xfId="2930"/>
    <cellStyle name="60% - Accent5 6 39" xfId="2931"/>
    <cellStyle name="60% - Accent5 6 4" xfId="2932"/>
    <cellStyle name="60% - Accent5 6 5" xfId="2933"/>
    <cellStyle name="60% - Accent5 6 6" xfId="2934"/>
    <cellStyle name="60% - Accent5 6 7" xfId="2935"/>
    <cellStyle name="60% - Accent5 6 8" xfId="2936"/>
    <cellStyle name="60% - Accent5 6 9" xfId="2937"/>
    <cellStyle name="60% - Accent5 7" xfId="2938"/>
    <cellStyle name="60% - Accent5 7 10" xfId="2939"/>
    <cellStyle name="60% - Accent5 7 11" xfId="2940"/>
    <cellStyle name="60% - Accent5 7 12" xfId="2941"/>
    <cellStyle name="60% - Accent5 7 13" xfId="2942"/>
    <cellStyle name="60% - Accent5 7 14" xfId="2943"/>
    <cellStyle name="60% - Accent5 7 15" xfId="2944"/>
    <cellStyle name="60% - Accent5 7 16" xfId="2945"/>
    <cellStyle name="60% - Accent5 7 17" xfId="2946"/>
    <cellStyle name="60% - Accent5 7 18" xfId="2947"/>
    <cellStyle name="60% - Accent5 7 19" xfId="2948"/>
    <cellStyle name="60% - Accent5 7 2" xfId="2949"/>
    <cellStyle name="60% - Accent5 7 20" xfId="2950"/>
    <cellStyle name="60% - Accent5 7 21" xfId="2951"/>
    <cellStyle name="60% - Accent5 7 22" xfId="2952"/>
    <cellStyle name="60% - Accent5 7 23" xfId="2953"/>
    <cellStyle name="60% - Accent5 7 24" xfId="2954"/>
    <cellStyle name="60% - Accent5 7 25" xfId="2955"/>
    <cellStyle name="60% - Accent5 7 26" xfId="2956"/>
    <cellStyle name="60% - Accent5 7 27" xfId="2957"/>
    <cellStyle name="60% - Accent5 7 28" xfId="2958"/>
    <cellStyle name="60% - Accent5 7 29" xfId="2959"/>
    <cellStyle name="60% - Accent5 7 3" xfId="2960"/>
    <cellStyle name="60% - Accent5 7 30" xfId="2961"/>
    <cellStyle name="60% - Accent5 7 31" xfId="2962"/>
    <cellStyle name="60% - Accent5 7 32" xfId="2963"/>
    <cellStyle name="60% - Accent5 7 33" xfId="2964"/>
    <cellStyle name="60% - Accent5 7 34" xfId="2965"/>
    <cellStyle name="60% - Accent5 7 35" xfId="2966"/>
    <cellStyle name="60% - Accent5 7 36" xfId="2967"/>
    <cellStyle name="60% - Accent5 7 37" xfId="2968"/>
    <cellStyle name="60% - Accent5 7 38" xfId="2969"/>
    <cellStyle name="60% - Accent5 7 39" xfId="2970"/>
    <cellStyle name="60% - Accent5 7 4" xfId="2971"/>
    <cellStyle name="60% - Accent5 7 5" xfId="2972"/>
    <cellStyle name="60% - Accent5 7 6" xfId="2973"/>
    <cellStyle name="60% - Accent5 7 7" xfId="2974"/>
    <cellStyle name="60% - Accent5 7 8" xfId="2975"/>
    <cellStyle name="60% - Accent5 7 9" xfId="2976"/>
    <cellStyle name="60% - Accent5 8" xfId="2977"/>
    <cellStyle name="60% - Accent6 2" xfId="2978"/>
    <cellStyle name="60% - Accent6 2 10" xfId="2979"/>
    <cellStyle name="60% - Accent6 2 11" xfId="2980"/>
    <cellStyle name="60% - Accent6 2 12" xfId="2981"/>
    <cellStyle name="60% - Accent6 2 13" xfId="2982"/>
    <cellStyle name="60% - Accent6 2 14" xfId="2983"/>
    <cellStyle name="60% - Accent6 2 15" xfId="2984"/>
    <cellStyle name="60% - Accent6 2 16" xfId="2985"/>
    <cellStyle name="60% - Accent6 2 17" xfId="2986"/>
    <cellStyle name="60% - Accent6 2 18" xfId="2987"/>
    <cellStyle name="60% - Accent6 2 19" xfId="2988"/>
    <cellStyle name="60% - Accent6 2 2" xfId="2989"/>
    <cellStyle name="60% - Accent6 2 20" xfId="2990"/>
    <cellStyle name="60% - Accent6 2 21" xfId="2991"/>
    <cellStyle name="60% - Accent6 2 22" xfId="2992"/>
    <cellStyle name="60% - Accent6 2 23" xfId="2993"/>
    <cellStyle name="60% - Accent6 2 24" xfId="2994"/>
    <cellStyle name="60% - Accent6 2 25" xfId="2995"/>
    <cellStyle name="60% - Accent6 2 26" xfId="2996"/>
    <cellStyle name="60% - Accent6 2 27" xfId="2997"/>
    <cellStyle name="60% - Accent6 2 28" xfId="2998"/>
    <cellStyle name="60% - Accent6 2 29" xfId="2999"/>
    <cellStyle name="60% - Accent6 2 3" xfId="3000"/>
    <cellStyle name="60% - Accent6 2 30" xfId="3001"/>
    <cellStyle name="60% - Accent6 2 31" xfId="3002"/>
    <cellStyle name="60% - Accent6 2 32" xfId="3003"/>
    <cellStyle name="60% - Accent6 2 33" xfId="3004"/>
    <cellStyle name="60% - Accent6 2 34" xfId="3005"/>
    <cellStyle name="60% - Accent6 2 35" xfId="3006"/>
    <cellStyle name="60% - Accent6 2 36" xfId="3007"/>
    <cellStyle name="60% - Accent6 2 37" xfId="3008"/>
    <cellStyle name="60% - Accent6 2 38" xfId="3009"/>
    <cellStyle name="60% - Accent6 2 39" xfId="3010"/>
    <cellStyle name="60% - Accent6 2 4" xfId="3011"/>
    <cellStyle name="60% - Accent6 2 5" xfId="3012"/>
    <cellStyle name="60% - Accent6 2 6" xfId="3013"/>
    <cellStyle name="60% - Accent6 2 7" xfId="3014"/>
    <cellStyle name="60% - Accent6 2 8" xfId="3015"/>
    <cellStyle name="60% - Accent6 2 9" xfId="3016"/>
    <cellStyle name="60% - Accent6 3" xfId="3017"/>
    <cellStyle name="60% - Accent6 3 2" xfId="3018"/>
    <cellStyle name="60% - Accent6 3 3" xfId="3019"/>
    <cellStyle name="60% - Accent6 4" xfId="3020"/>
    <cellStyle name="60% - Accent6 4 2" xfId="3021"/>
    <cellStyle name="60% - Accent6 4 3" xfId="3022"/>
    <cellStyle name="60% - Accent6 5" xfId="3023"/>
    <cellStyle name="60% - Accent6 5 10" xfId="3024"/>
    <cellStyle name="60% - Accent6 5 11" xfId="3025"/>
    <cellStyle name="60% - Accent6 5 12" xfId="3026"/>
    <cellStyle name="60% - Accent6 5 13" xfId="3027"/>
    <cellStyle name="60% - Accent6 5 14" xfId="3028"/>
    <cellStyle name="60% - Accent6 5 15" xfId="3029"/>
    <cellStyle name="60% - Accent6 5 16" xfId="3030"/>
    <cellStyle name="60% - Accent6 5 17" xfId="3031"/>
    <cellStyle name="60% - Accent6 5 18" xfId="3032"/>
    <cellStyle name="60% - Accent6 5 19" xfId="3033"/>
    <cellStyle name="60% - Accent6 5 2" xfId="3034"/>
    <cellStyle name="60% - Accent6 5 20" xfId="3035"/>
    <cellStyle name="60% - Accent6 5 21" xfId="3036"/>
    <cellStyle name="60% - Accent6 5 22" xfId="3037"/>
    <cellStyle name="60% - Accent6 5 23" xfId="3038"/>
    <cellStyle name="60% - Accent6 5 24" xfId="3039"/>
    <cellStyle name="60% - Accent6 5 25" xfId="3040"/>
    <cellStyle name="60% - Accent6 5 26" xfId="3041"/>
    <cellStyle name="60% - Accent6 5 27" xfId="3042"/>
    <cellStyle name="60% - Accent6 5 28" xfId="3043"/>
    <cellStyle name="60% - Accent6 5 29" xfId="3044"/>
    <cellStyle name="60% - Accent6 5 3" xfId="3045"/>
    <cellStyle name="60% - Accent6 5 30" xfId="3046"/>
    <cellStyle name="60% - Accent6 5 31" xfId="3047"/>
    <cellStyle name="60% - Accent6 5 32" xfId="3048"/>
    <cellStyle name="60% - Accent6 5 33" xfId="3049"/>
    <cellStyle name="60% - Accent6 5 34" xfId="3050"/>
    <cellStyle name="60% - Accent6 5 35" xfId="3051"/>
    <cellStyle name="60% - Accent6 5 36" xfId="3052"/>
    <cellStyle name="60% - Accent6 5 37" xfId="3053"/>
    <cellStyle name="60% - Accent6 5 38" xfId="3054"/>
    <cellStyle name="60% - Accent6 5 39" xfId="3055"/>
    <cellStyle name="60% - Accent6 5 4" xfId="3056"/>
    <cellStyle name="60% - Accent6 5 5" xfId="3057"/>
    <cellStyle name="60% - Accent6 5 6" xfId="3058"/>
    <cellStyle name="60% - Accent6 5 7" xfId="3059"/>
    <cellStyle name="60% - Accent6 5 8" xfId="3060"/>
    <cellStyle name="60% - Accent6 5 9" xfId="3061"/>
    <cellStyle name="60% - Accent6 6" xfId="3062"/>
    <cellStyle name="60% - Accent6 6 10" xfId="3063"/>
    <cellStyle name="60% - Accent6 6 11" xfId="3064"/>
    <cellStyle name="60% - Accent6 6 12" xfId="3065"/>
    <cellStyle name="60% - Accent6 6 13" xfId="3066"/>
    <cellStyle name="60% - Accent6 6 14" xfId="3067"/>
    <cellStyle name="60% - Accent6 6 15" xfId="3068"/>
    <cellStyle name="60% - Accent6 6 16" xfId="3069"/>
    <cellStyle name="60% - Accent6 6 17" xfId="3070"/>
    <cellStyle name="60% - Accent6 6 18" xfId="3071"/>
    <cellStyle name="60% - Accent6 6 19" xfId="3072"/>
    <cellStyle name="60% - Accent6 6 2" xfId="3073"/>
    <cellStyle name="60% - Accent6 6 20" xfId="3074"/>
    <cellStyle name="60% - Accent6 6 21" xfId="3075"/>
    <cellStyle name="60% - Accent6 6 22" xfId="3076"/>
    <cellStyle name="60% - Accent6 6 23" xfId="3077"/>
    <cellStyle name="60% - Accent6 6 24" xfId="3078"/>
    <cellStyle name="60% - Accent6 6 25" xfId="3079"/>
    <cellStyle name="60% - Accent6 6 26" xfId="3080"/>
    <cellStyle name="60% - Accent6 6 27" xfId="3081"/>
    <cellStyle name="60% - Accent6 6 28" xfId="3082"/>
    <cellStyle name="60% - Accent6 6 29" xfId="3083"/>
    <cellStyle name="60% - Accent6 6 3" xfId="3084"/>
    <cellStyle name="60% - Accent6 6 30" xfId="3085"/>
    <cellStyle name="60% - Accent6 6 31" xfId="3086"/>
    <cellStyle name="60% - Accent6 6 32" xfId="3087"/>
    <cellStyle name="60% - Accent6 6 33" xfId="3088"/>
    <cellStyle name="60% - Accent6 6 34" xfId="3089"/>
    <cellStyle name="60% - Accent6 6 35" xfId="3090"/>
    <cellStyle name="60% - Accent6 6 36" xfId="3091"/>
    <cellStyle name="60% - Accent6 6 37" xfId="3092"/>
    <cellStyle name="60% - Accent6 6 38" xfId="3093"/>
    <cellStyle name="60% - Accent6 6 39" xfId="3094"/>
    <cellStyle name="60% - Accent6 6 4" xfId="3095"/>
    <cellStyle name="60% - Accent6 6 5" xfId="3096"/>
    <cellStyle name="60% - Accent6 6 6" xfId="3097"/>
    <cellStyle name="60% - Accent6 6 7" xfId="3098"/>
    <cellStyle name="60% - Accent6 6 8" xfId="3099"/>
    <cellStyle name="60% - Accent6 6 9" xfId="3100"/>
    <cellStyle name="60% - Accent6 7" xfId="3101"/>
    <cellStyle name="60% - Accent6 7 10" xfId="3102"/>
    <cellStyle name="60% - Accent6 7 11" xfId="3103"/>
    <cellStyle name="60% - Accent6 7 12" xfId="3104"/>
    <cellStyle name="60% - Accent6 7 13" xfId="3105"/>
    <cellStyle name="60% - Accent6 7 14" xfId="3106"/>
    <cellStyle name="60% - Accent6 7 15" xfId="3107"/>
    <cellStyle name="60% - Accent6 7 16" xfId="3108"/>
    <cellStyle name="60% - Accent6 7 17" xfId="3109"/>
    <cellStyle name="60% - Accent6 7 18" xfId="3110"/>
    <cellStyle name="60% - Accent6 7 19" xfId="3111"/>
    <cellStyle name="60% - Accent6 7 2" xfId="3112"/>
    <cellStyle name="60% - Accent6 7 20" xfId="3113"/>
    <cellStyle name="60% - Accent6 7 21" xfId="3114"/>
    <cellStyle name="60% - Accent6 7 22" xfId="3115"/>
    <cellStyle name="60% - Accent6 7 23" xfId="3116"/>
    <cellStyle name="60% - Accent6 7 24" xfId="3117"/>
    <cellStyle name="60% - Accent6 7 25" xfId="3118"/>
    <cellStyle name="60% - Accent6 7 26" xfId="3119"/>
    <cellStyle name="60% - Accent6 7 27" xfId="3120"/>
    <cellStyle name="60% - Accent6 7 28" xfId="3121"/>
    <cellStyle name="60% - Accent6 7 29" xfId="3122"/>
    <cellStyle name="60% - Accent6 7 3" xfId="3123"/>
    <cellStyle name="60% - Accent6 7 30" xfId="3124"/>
    <cellStyle name="60% - Accent6 7 31" xfId="3125"/>
    <cellStyle name="60% - Accent6 7 32" xfId="3126"/>
    <cellStyle name="60% - Accent6 7 33" xfId="3127"/>
    <cellStyle name="60% - Accent6 7 34" xfId="3128"/>
    <cellStyle name="60% - Accent6 7 35" xfId="3129"/>
    <cellStyle name="60% - Accent6 7 36" xfId="3130"/>
    <cellStyle name="60% - Accent6 7 37" xfId="3131"/>
    <cellStyle name="60% - Accent6 7 38" xfId="3132"/>
    <cellStyle name="60% - Accent6 7 39" xfId="3133"/>
    <cellStyle name="60% - Accent6 7 4" xfId="3134"/>
    <cellStyle name="60% - Accent6 7 5" xfId="3135"/>
    <cellStyle name="60% - Accent6 7 6" xfId="3136"/>
    <cellStyle name="60% - Accent6 7 7" xfId="3137"/>
    <cellStyle name="60% - Accent6 7 8" xfId="3138"/>
    <cellStyle name="60% - Accent6 7 9" xfId="3139"/>
    <cellStyle name="60% - Accent6 8" xfId="3140"/>
    <cellStyle name="60% - 輔色1 2" xfId="14"/>
    <cellStyle name="60% - 輔色1 2 2" xfId="3141"/>
    <cellStyle name="60% - 輔色1 3" xfId="3142"/>
    <cellStyle name="60% - 輔色1 4" xfId="40296"/>
    <cellStyle name="60% - 輔色2 2" xfId="15"/>
    <cellStyle name="60% - 輔色2 2 2" xfId="3143"/>
    <cellStyle name="60% - 輔色2 3" xfId="3144"/>
    <cellStyle name="60% - 輔色2 4" xfId="40300"/>
    <cellStyle name="60% - 輔色3 2" xfId="16"/>
    <cellStyle name="60% - 輔色3 2 2" xfId="3145"/>
    <cellStyle name="60% - 輔色3 3" xfId="3146"/>
    <cellStyle name="60% - 輔色3 4" xfId="40304"/>
    <cellStyle name="60% - 輔色4 2" xfId="17"/>
    <cellStyle name="60% - 輔色4 2 2" xfId="3147"/>
    <cellStyle name="60% - 輔色4 3" xfId="3148"/>
    <cellStyle name="60% - 輔色4 4" xfId="40308"/>
    <cellStyle name="60% - 輔色5 2" xfId="18"/>
    <cellStyle name="60% - 輔色5 2 2" xfId="3149"/>
    <cellStyle name="60% - 輔色5 3" xfId="3150"/>
    <cellStyle name="60% - 輔色5 4" xfId="40312"/>
    <cellStyle name="60% - 輔色6 2" xfId="19"/>
    <cellStyle name="60% - 輔色6 2 2" xfId="3151"/>
    <cellStyle name="60% - 輔色6 3" xfId="3152"/>
    <cellStyle name="60% - 輔色6 4" xfId="40316"/>
    <cellStyle name="ab" xfId="3153"/>
    <cellStyle name="abl" xfId="3154"/>
    <cellStyle name="Accent1 2" xfId="3155"/>
    <cellStyle name="Accent1 2 10" xfId="3156"/>
    <cellStyle name="Accent1 2 11" xfId="3157"/>
    <cellStyle name="Accent1 2 12" xfId="3158"/>
    <cellStyle name="Accent1 2 13" xfId="3159"/>
    <cellStyle name="Accent1 2 14" xfId="3160"/>
    <cellStyle name="Accent1 2 15" xfId="3161"/>
    <cellStyle name="Accent1 2 16" xfId="3162"/>
    <cellStyle name="Accent1 2 17" xfId="3163"/>
    <cellStyle name="Accent1 2 18" xfId="3164"/>
    <cellStyle name="Accent1 2 19" xfId="3165"/>
    <cellStyle name="Accent1 2 2" xfId="3166"/>
    <cellStyle name="Accent1 2 20" xfId="3167"/>
    <cellStyle name="Accent1 2 21" xfId="3168"/>
    <cellStyle name="Accent1 2 22" xfId="3169"/>
    <cellStyle name="Accent1 2 23" xfId="3170"/>
    <cellStyle name="Accent1 2 24" xfId="3171"/>
    <cellStyle name="Accent1 2 25" xfId="3172"/>
    <cellStyle name="Accent1 2 26" xfId="3173"/>
    <cellStyle name="Accent1 2 27" xfId="3174"/>
    <cellStyle name="Accent1 2 28" xfId="3175"/>
    <cellStyle name="Accent1 2 29" xfId="3176"/>
    <cellStyle name="Accent1 2 3" xfId="3177"/>
    <cellStyle name="Accent1 2 30" xfId="3178"/>
    <cellStyle name="Accent1 2 31" xfId="3179"/>
    <cellStyle name="Accent1 2 32" xfId="3180"/>
    <cellStyle name="Accent1 2 33" xfId="3181"/>
    <cellStyle name="Accent1 2 34" xfId="3182"/>
    <cellStyle name="Accent1 2 35" xfId="3183"/>
    <cellStyle name="Accent1 2 36" xfId="3184"/>
    <cellStyle name="Accent1 2 37" xfId="3185"/>
    <cellStyle name="Accent1 2 38" xfId="3186"/>
    <cellStyle name="Accent1 2 39" xfId="3187"/>
    <cellStyle name="Accent1 2 4" xfId="3188"/>
    <cellStyle name="Accent1 2 5" xfId="3189"/>
    <cellStyle name="Accent1 2 6" xfId="3190"/>
    <cellStyle name="Accent1 2 7" xfId="3191"/>
    <cellStyle name="Accent1 2 8" xfId="3192"/>
    <cellStyle name="Accent1 2 9" xfId="3193"/>
    <cellStyle name="Accent1 3" xfId="3194"/>
    <cellStyle name="Accent1 3 2" xfId="3195"/>
    <cellStyle name="Accent1 3 3" xfId="3196"/>
    <cellStyle name="Accent1 4" xfId="3197"/>
    <cellStyle name="Accent1 4 2" xfId="3198"/>
    <cellStyle name="Accent1 4 3" xfId="3199"/>
    <cellStyle name="Accent1 5" xfId="3200"/>
    <cellStyle name="Accent1 5 10" xfId="3201"/>
    <cellStyle name="Accent1 5 11" xfId="3202"/>
    <cellStyle name="Accent1 5 12" xfId="3203"/>
    <cellStyle name="Accent1 5 13" xfId="3204"/>
    <cellStyle name="Accent1 5 14" xfId="3205"/>
    <cellStyle name="Accent1 5 15" xfId="3206"/>
    <cellStyle name="Accent1 5 16" xfId="3207"/>
    <cellStyle name="Accent1 5 17" xfId="3208"/>
    <cellStyle name="Accent1 5 18" xfId="3209"/>
    <cellStyle name="Accent1 5 19" xfId="3210"/>
    <cellStyle name="Accent1 5 2" xfId="3211"/>
    <cellStyle name="Accent1 5 20" xfId="3212"/>
    <cellStyle name="Accent1 5 21" xfId="3213"/>
    <cellStyle name="Accent1 5 22" xfId="3214"/>
    <cellStyle name="Accent1 5 23" xfId="3215"/>
    <cellStyle name="Accent1 5 24" xfId="3216"/>
    <cellStyle name="Accent1 5 25" xfId="3217"/>
    <cellStyle name="Accent1 5 26" xfId="3218"/>
    <cellStyle name="Accent1 5 27" xfId="3219"/>
    <cellStyle name="Accent1 5 28" xfId="3220"/>
    <cellStyle name="Accent1 5 29" xfId="3221"/>
    <cellStyle name="Accent1 5 3" xfId="3222"/>
    <cellStyle name="Accent1 5 30" xfId="3223"/>
    <cellStyle name="Accent1 5 31" xfId="3224"/>
    <cellStyle name="Accent1 5 32" xfId="3225"/>
    <cellStyle name="Accent1 5 33" xfId="3226"/>
    <cellStyle name="Accent1 5 34" xfId="3227"/>
    <cellStyle name="Accent1 5 35" xfId="3228"/>
    <cellStyle name="Accent1 5 36" xfId="3229"/>
    <cellStyle name="Accent1 5 37" xfId="3230"/>
    <cellStyle name="Accent1 5 38" xfId="3231"/>
    <cellStyle name="Accent1 5 39" xfId="3232"/>
    <cellStyle name="Accent1 5 4" xfId="3233"/>
    <cellStyle name="Accent1 5 5" xfId="3234"/>
    <cellStyle name="Accent1 5 6" xfId="3235"/>
    <cellStyle name="Accent1 5 7" xfId="3236"/>
    <cellStyle name="Accent1 5 8" xfId="3237"/>
    <cellStyle name="Accent1 5 9" xfId="3238"/>
    <cellStyle name="Accent1 6" xfId="3239"/>
    <cellStyle name="Accent1 6 10" xfId="3240"/>
    <cellStyle name="Accent1 6 11" xfId="3241"/>
    <cellStyle name="Accent1 6 12" xfId="3242"/>
    <cellStyle name="Accent1 6 13" xfId="3243"/>
    <cellStyle name="Accent1 6 14" xfId="3244"/>
    <cellStyle name="Accent1 6 15" xfId="3245"/>
    <cellStyle name="Accent1 6 16" xfId="3246"/>
    <cellStyle name="Accent1 6 17" xfId="3247"/>
    <cellStyle name="Accent1 6 18" xfId="3248"/>
    <cellStyle name="Accent1 6 19" xfId="3249"/>
    <cellStyle name="Accent1 6 2" xfId="3250"/>
    <cellStyle name="Accent1 6 20" xfId="3251"/>
    <cellStyle name="Accent1 6 21" xfId="3252"/>
    <cellStyle name="Accent1 6 22" xfId="3253"/>
    <cellStyle name="Accent1 6 23" xfId="3254"/>
    <cellStyle name="Accent1 6 24" xfId="3255"/>
    <cellStyle name="Accent1 6 25" xfId="3256"/>
    <cellStyle name="Accent1 6 26" xfId="3257"/>
    <cellStyle name="Accent1 6 27" xfId="3258"/>
    <cellStyle name="Accent1 6 28" xfId="3259"/>
    <cellStyle name="Accent1 6 29" xfId="3260"/>
    <cellStyle name="Accent1 6 3" xfId="3261"/>
    <cellStyle name="Accent1 6 30" xfId="3262"/>
    <cellStyle name="Accent1 6 31" xfId="3263"/>
    <cellStyle name="Accent1 6 32" xfId="3264"/>
    <cellStyle name="Accent1 6 33" xfId="3265"/>
    <cellStyle name="Accent1 6 34" xfId="3266"/>
    <cellStyle name="Accent1 6 35" xfId="3267"/>
    <cellStyle name="Accent1 6 36" xfId="3268"/>
    <cellStyle name="Accent1 6 37" xfId="3269"/>
    <cellStyle name="Accent1 6 38" xfId="3270"/>
    <cellStyle name="Accent1 6 39" xfId="3271"/>
    <cellStyle name="Accent1 6 4" xfId="3272"/>
    <cellStyle name="Accent1 6 5" xfId="3273"/>
    <cellStyle name="Accent1 6 6" xfId="3274"/>
    <cellStyle name="Accent1 6 7" xfId="3275"/>
    <cellStyle name="Accent1 6 8" xfId="3276"/>
    <cellStyle name="Accent1 6 9" xfId="3277"/>
    <cellStyle name="Accent1 7" xfId="3278"/>
    <cellStyle name="Accent1 7 10" xfId="3279"/>
    <cellStyle name="Accent1 7 11" xfId="3280"/>
    <cellStyle name="Accent1 7 12" xfId="3281"/>
    <cellStyle name="Accent1 7 13" xfId="3282"/>
    <cellStyle name="Accent1 7 14" xfId="3283"/>
    <cellStyle name="Accent1 7 15" xfId="3284"/>
    <cellStyle name="Accent1 7 16" xfId="3285"/>
    <cellStyle name="Accent1 7 17" xfId="3286"/>
    <cellStyle name="Accent1 7 18" xfId="3287"/>
    <cellStyle name="Accent1 7 19" xfId="3288"/>
    <cellStyle name="Accent1 7 2" xfId="3289"/>
    <cellStyle name="Accent1 7 20" xfId="3290"/>
    <cellStyle name="Accent1 7 21" xfId="3291"/>
    <cellStyle name="Accent1 7 22" xfId="3292"/>
    <cellStyle name="Accent1 7 23" xfId="3293"/>
    <cellStyle name="Accent1 7 24" xfId="3294"/>
    <cellStyle name="Accent1 7 25" xfId="3295"/>
    <cellStyle name="Accent1 7 26" xfId="3296"/>
    <cellStyle name="Accent1 7 27" xfId="3297"/>
    <cellStyle name="Accent1 7 28" xfId="3298"/>
    <cellStyle name="Accent1 7 29" xfId="3299"/>
    <cellStyle name="Accent1 7 3" xfId="3300"/>
    <cellStyle name="Accent1 7 30" xfId="3301"/>
    <cellStyle name="Accent1 7 31" xfId="3302"/>
    <cellStyle name="Accent1 7 32" xfId="3303"/>
    <cellStyle name="Accent1 7 33" xfId="3304"/>
    <cellStyle name="Accent1 7 34" xfId="3305"/>
    <cellStyle name="Accent1 7 35" xfId="3306"/>
    <cellStyle name="Accent1 7 36" xfId="3307"/>
    <cellStyle name="Accent1 7 37" xfId="3308"/>
    <cellStyle name="Accent1 7 38" xfId="3309"/>
    <cellStyle name="Accent1 7 39" xfId="3310"/>
    <cellStyle name="Accent1 7 4" xfId="3311"/>
    <cellStyle name="Accent1 7 5" xfId="3312"/>
    <cellStyle name="Accent1 7 6" xfId="3313"/>
    <cellStyle name="Accent1 7 7" xfId="3314"/>
    <cellStyle name="Accent1 7 8" xfId="3315"/>
    <cellStyle name="Accent1 7 9" xfId="3316"/>
    <cellStyle name="Accent1 8" xfId="3317"/>
    <cellStyle name="Accent2 2" xfId="3318"/>
    <cellStyle name="Accent2 2 10" xfId="3319"/>
    <cellStyle name="Accent2 2 11" xfId="3320"/>
    <cellStyle name="Accent2 2 12" xfId="3321"/>
    <cellStyle name="Accent2 2 13" xfId="3322"/>
    <cellStyle name="Accent2 2 14" xfId="3323"/>
    <cellStyle name="Accent2 2 15" xfId="3324"/>
    <cellStyle name="Accent2 2 16" xfId="3325"/>
    <cellStyle name="Accent2 2 17" xfId="3326"/>
    <cellStyle name="Accent2 2 18" xfId="3327"/>
    <cellStyle name="Accent2 2 19" xfId="3328"/>
    <cellStyle name="Accent2 2 2" xfId="3329"/>
    <cellStyle name="Accent2 2 20" xfId="3330"/>
    <cellStyle name="Accent2 2 21" xfId="3331"/>
    <cellStyle name="Accent2 2 22" xfId="3332"/>
    <cellStyle name="Accent2 2 23" xfId="3333"/>
    <cellStyle name="Accent2 2 24" xfId="3334"/>
    <cellStyle name="Accent2 2 25" xfId="3335"/>
    <cellStyle name="Accent2 2 26" xfId="3336"/>
    <cellStyle name="Accent2 2 27" xfId="3337"/>
    <cellStyle name="Accent2 2 28" xfId="3338"/>
    <cellStyle name="Accent2 2 29" xfId="3339"/>
    <cellStyle name="Accent2 2 3" xfId="3340"/>
    <cellStyle name="Accent2 2 30" xfId="3341"/>
    <cellStyle name="Accent2 2 31" xfId="3342"/>
    <cellStyle name="Accent2 2 32" xfId="3343"/>
    <cellStyle name="Accent2 2 33" xfId="3344"/>
    <cellStyle name="Accent2 2 34" xfId="3345"/>
    <cellStyle name="Accent2 2 35" xfId="3346"/>
    <cellStyle name="Accent2 2 36" xfId="3347"/>
    <cellStyle name="Accent2 2 37" xfId="3348"/>
    <cellStyle name="Accent2 2 38" xfId="3349"/>
    <cellStyle name="Accent2 2 39" xfId="3350"/>
    <cellStyle name="Accent2 2 4" xfId="3351"/>
    <cellStyle name="Accent2 2 5" xfId="3352"/>
    <cellStyle name="Accent2 2 6" xfId="3353"/>
    <cellStyle name="Accent2 2 7" xfId="3354"/>
    <cellStyle name="Accent2 2 8" xfId="3355"/>
    <cellStyle name="Accent2 2 9" xfId="3356"/>
    <cellStyle name="Accent2 3" xfId="3357"/>
    <cellStyle name="Accent2 3 2" xfId="3358"/>
    <cellStyle name="Accent2 3 3" xfId="3359"/>
    <cellStyle name="Accent2 4" xfId="3360"/>
    <cellStyle name="Accent2 4 2" xfId="3361"/>
    <cellStyle name="Accent2 4 3" xfId="3362"/>
    <cellStyle name="Accent2 5" xfId="3363"/>
    <cellStyle name="Accent2 5 10" xfId="3364"/>
    <cellStyle name="Accent2 5 11" xfId="3365"/>
    <cellStyle name="Accent2 5 12" xfId="3366"/>
    <cellStyle name="Accent2 5 13" xfId="3367"/>
    <cellStyle name="Accent2 5 14" xfId="3368"/>
    <cellStyle name="Accent2 5 15" xfId="3369"/>
    <cellStyle name="Accent2 5 16" xfId="3370"/>
    <cellStyle name="Accent2 5 17" xfId="3371"/>
    <cellStyle name="Accent2 5 18" xfId="3372"/>
    <cellStyle name="Accent2 5 19" xfId="3373"/>
    <cellStyle name="Accent2 5 2" xfId="3374"/>
    <cellStyle name="Accent2 5 20" xfId="3375"/>
    <cellStyle name="Accent2 5 21" xfId="3376"/>
    <cellStyle name="Accent2 5 22" xfId="3377"/>
    <cellStyle name="Accent2 5 23" xfId="3378"/>
    <cellStyle name="Accent2 5 24" xfId="3379"/>
    <cellStyle name="Accent2 5 25" xfId="3380"/>
    <cellStyle name="Accent2 5 26" xfId="3381"/>
    <cellStyle name="Accent2 5 27" xfId="3382"/>
    <cellStyle name="Accent2 5 28" xfId="3383"/>
    <cellStyle name="Accent2 5 29" xfId="3384"/>
    <cellStyle name="Accent2 5 3" xfId="3385"/>
    <cellStyle name="Accent2 5 30" xfId="3386"/>
    <cellStyle name="Accent2 5 31" xfId="3387"/>
    <cellStyle name="Accent2 5 32" xfId="3388"/>
    <cellStyle name="Accent2 5 33" xfId="3389"/>
    <cellStyle name="Accent2 5 34" xfId="3390"/>
    <cellStyle name="Accent2 5 35" xfId="3391"/>
    <cellStyle name="Accent2 5 36" xfId="3392"/>
    <cellStyle name="Accent2 5 37" xfId="3393"/>
    <cellStyle name="Accent2 5 38" xfId="3394"/>
    <cellStyle name="Accent2 5 39" xfId="3395"/>
    <cellStyle name="Accent2 5 4" xfId="3396"/>
    <cellStyle name="Accent2 5 5" xfId="3397"/>
    <cellStyle name="Accent2 5 6" xfId="3398"/>
    <cellStyle name="Accent2 5 7" xfId="3399"/>
    <cellStyle name="Accent2 5 8" xfId="3400"/>
    <cellStyle name="Accent2 5 9" xfId="3401"/>
    <cellStyle name="Accent2 6" xfId="3402"/>
    <cellStyle name="Accent2 6 10" xfId="3403"/>
    <cellStyle name="Accent2 6 11" xfId="3404"/>
    <cellStyle name="Accent2 6 12" xfId="3405"/>
    <cellStyle name="Accent2 6 13" xfId="3406"/>
    <cellStyle name="Accent2 6 14" xfId="3407"/>
    <cellStyle name="Accent2 6 15" xfId="3408"/>
    <cellStyle name="Accent2 6 16" xfId="3409"/>
    <cellStyle name="Accent2 6 17" xfId="3410"/>
    <cellStyle name="Accent2 6 18" xfId="3411"/>
    <cellStyle name="Accent2 6 19" xfId="3412"/>
    <cellStyle name="Accent2 6 2" xfId="3413"/>
    <cellStyle name="Accent2 6 20" xfId="3414"/>
    <cellStyle name="Accent2 6 21" xfId="3415"/>
    <cellStyle name="Accent2 6 22" xfId="3416"/>
    <cellStyle name="Accent2 6 23" xfId="3417"/>
    <cellStyle name="Accent2 6 24" xfId="3418"/>
    <cellStyle name="Accent2 6 25" xfId="3419"/>
    <cellStyle name="Accent2 6 26" xfId="3420"/>
    <cellStyle name="Accent2 6 27" xfId="3421"/>
    <cellStyle name="Accent2 6 28" xfId="3422"/>
    <cellStyle name="Accent2 6 29" xfId="3423"/>
    <cellStyle name="Accent2 6 3" xfId="3424"/>
    <cellStyle name="Accent2 6 30" xfId="3425"/>
    <cellStyle name="Accent2 6 31" xfId="3426"/>
    <cellStyle name="Accent2 6 32" xfId="3427"/>
    <cellStyle name="Accent2 6 33" xfId="3428"/>
    <cellStyle name="Accent2 6 34" xfId="3429"/>
    <cellStyle name="Accent2 6 35" xfId="3430"/>
    <cellStyle name="Accent2 6 36" xfId="3431"/>
    <cellStyle name="Accent2 6 37" xfId="3432"/>
    <cellStyle name="Accent2 6 38" xfId="3433"/>
    <cellStyle name="Accent2 6 39" xfId="3434"/>
    <cellStyle name="Accent2 6 4" xfId="3435"/>
    <cellStyle name="Accent2 6 5" xfId="3436"/>
    <cellStyle name="Accent2 6 6" xfId="3437"/>
    <cellStyle name="Accent2 6 7" xfId="3438"/>
    <cellStyle name="Accent2 6 8" xfId="3439"/>
    <cellStyle name="Accent2 6 9" xfId="3440"/>
    <cellStyle name="Accent2 7" xfId="3441"/>
    <cellStyle name="Accent2 7 10" xfId="3442"/>
    <cellStyle name="Accent2 7 11" xfId="3443"/>
    <cellStyle name="Accent2 7 12" xfId="3444"/>
    <cellStyle name="Accent2 7 13" xfId="3445"/>
    <cellStyle name="Accent2 7 14" xfId="3446"/>
    <cellStyle name="Accent2 7 15" xfId="3447"/>
    <cellStyle name="Accent2 7 16" xfId="3448"/>
    <cellStyle name="Accent2 7 17" xfId="3449"/>
    <cellStyle name="Accent2 7 18" xfId="3450"/>
    <cellStyle name="Accent2 7 19" xfId="3451"/>
    <cellStyle name="Accent2 7 2" xfId="3452"/>
    <cellStyle name="Accent2 7 20" xfId="3453"/>
    <cellStyle name="Accent2 7 21" xfId="3454"/>
    <cellStyle name="Accent2 7 22" xfId="3455"/>
    <cellStyle name="Accent2 7 23" xfId="3456"/>
    <cellStyle name="Accent2 7 24" xfId="3457"/>
    <cellStyle name="Accent2 7 25" xfId="3458"/>
    <cellStyle name="Accent2 7 26" xfId="3459"/>
    <cellStyle name="Accent2 7 27" xfId="3460"/>
    <cellStyle name="Accent2 7 28" xfId="3461"/>
    <cellStyle name="Accent2 7 29" xfId="3462"/>
    <cellStyle name="Accent2 7 3" xfId="3463"/>
    <cellStyle name="Accent2 7 30" xfId="3464"/>
    <cellStyle name="Accent2 7 31" xfId="3465"/>
    <cellStyle name="Accent2 7 32" xfId="3466"/>
    <cellStyle name="Accent2 7 33" xfId="3467"/>
    <cellStyle name="Accent2 7 34" xfId="3468"/>
    <cellStyle name="Accent2 7 35" xfId="3469"/>
    <cellStyle name="Accent2 7 36" xfId="3470"/>
    <cellStyle name="Accent2 7 37" xfId="3471"/>
    <cellStyle name="Accent2 7 38" xfId="3472"/>
    <cellStyle name="Accent2 7 39" xfId="3473"/>
    <cellStyle name="Accent2 7 4" xfId="3474"/>
    <cellStyle name="Accent2 7 5" xfId="3475"/>
    <cellStyle name="Accent2 7 6" xfId="3476"/>
    <cellStyle name="Accent2 7 7" xfId="3477"/>
    <cellStyle name="Accent2 7 8" xfId="3478"/>
    <cellStyle name="Accent2 7 9" xfId="3479"/>
    <cellStyle name="Accent2 8" xfId="3480"/>
    <cellStyle name="Accent3 2" xfId="3481"/>
    <cellStyle name="Accent3 2 10" xfId="3482"/>
    <cellStyle name="Accent3 2 11" xfId="3483"/>
    <cellStyle name="Accent3 2 12" xfId="3484"/>
    <cellStyle name="Accent3 2 13" xfId="3485"/>
    <cellStyle name="Accent3 2 14" xfId="3486"/>
    <cellStyle name="Accent3 2 15" xfId="3487"/>
    <cellStyle name="Accent3 2 16" xfId="3488"/>
    <cellStyle name="Accent3 2 17" xfId="3489"/>
    <cellStyle name="Accent3 2 18" xfId="3490"/>
    <cellStyle name="Accent3 2 19" xfId="3491"/>
    <cellStyle name="Accent3 2 2" xfId="3492"/>
    <cellStyle name="Accent3 2 20" xfId="3493"/>
    <cellStyle name="Accent3 2 21" xfId="3494"/>
    <cellStyle name="Accent3 2 22" xfId="3495"/>
    <cellStyle name="Accent3 2 23" xfId="3496"/>
    <cellStyle name="Accent3 2 24" xfId="3497"/>
    <cellStyle name="Accent3 2 25" xfId="3498"/>
    <cellStyle name="Accent3 2 26" xfId="3499"/>
    <cellStyle name="Accent3 2 27" xfId="3500"/>
    <cellStyle name="Accent3 2 28" xfId="3501"/>
    <cellStyle name="Accent3 2 29" xfId="3502"/>
    <cellStyle name="Accent3 2 3" xfId="3503"/>
    <cellStyle name="Accent3 2 30" xfId="3504"/>
    <cellStyle name="Accent3 2 31" xfId="3505"/>
    <cellStyle name="Accent3 2 32" xfId="3506"/>
    <cellStyle name="Accent3 2 33" xfId="3507"/>
    <cellStyle name="Accent3 2 34" xfId="3508"/>
    <cellStyle name="Accent3 2 35" xfId="3509"/>
    <cellStyle name="Accent3 2 36" xfId="3510"/>
    <cellStyle name="Accent3 2 37" xfId="3511"/>
    <cellStyle name="Accent3 2 38" xfId="3512"/>
    <cellStyle name="Accent3 2 39" xfId="3513"/>
    <cellStyle name="Accent3 2 4" xfId="3514"/>
    <cellStyle name="Accent3 2 5" xfId="3515"/>
    <cellStyle name="Accent3 2 6" xfId="3516"/>
    <cellStyle name="Accent3 2 7" xfId="3517"/>
    <cellStyle name="Accent3 2 8" xfId="3518"/>
    <cellStyle name="Accent3 2 9" xfId="3519"/>
    <cellStyle name="Accent3 3" xfId="3520"/>
    <cellStyle name="Accent3 3 2" xfId="3521"/>
    <cellStyle name="Accent3 3 3" xfId="3522"/>
    <cellStyle name="Accent3 4" xfId="3523"/>
    <cellStyle name="Accent3 4 2" xfId="3524"/>
    <cellStyle name="Accent3 4 3" xfId="3525"/>
    <cellStyle name="Accent3 5" xfId="3526"/>
    <cellStyle name="Accent3 5 10" xfId="3527"/>
    <cellStyle name="Accent3 5 11" xfId="3528"/>
    <cellStyle name="Accent3 5 12" xfId="3529"/>
    <cellStyle name="Accent3 5 13" xfId="3530"/>
    <cellStyle name="Accent3 5 14" xfId="3531"/>
    <cellStyle name="Accent3 5 15" xfId="3532"/>
    <cellStyle name="Accent3 5 16" xfId="3533"/>
    <cellStyle name="Accent3 5 17" xfId="3534"/>
    <cellStyle name="Accent3 5 18" xfId="3535"/>
    <cellStyle name="Accent3 5 19" xfId="3536"/>
    <cellStyle name="Accent3 5 2" xfId="3537"/>
    <cellStyle name="Accent3 5 20" xfId="3538"/>
    <cellStyle name="Accent3 5 21" xfId="3539"/>
    <cellStyle name="Accent3 5 22" xfId="3540"/>
    <cellStyle name="Accent3 5 23" xfId="3541"/>
    <cellStyle name="Accent3 5 24" xfId="3542"/>
    <cellStyle name="Accent3 5 25" xfId="3543"/>
    <cellStyle name="Accent3 5 26" xfId="3544"/>
    <cellStyle name="Accent3 5 27" xfId="3545"/>
    <cellStyle name="Accent3 5 28" xfId="3546"/>
    <cellStyle name="Accent3 5 29" xfId="3547"/>
    <cellStyle name="Accent3 5 3" xfId="3548"/>
    <cellStyle name="Accent3 5 30" xfId="3549"/>
    <cellStyle name="Accent3 5 31" xfId="3550"/>
    <cellStyle name="Accent3 5 32" xfId="3551"/>
    <cellStyle name="Accent3 5 33" xfId="3552"/>
    <cellStyle name="Accent3 5 34" xfId="3553"/>
    <cellStyle name="Accent3 5 35" xfId="3554"/>
    <cellStyle name="Accent3 5 36" xfId="3555"/>
    <cellStyle name="Accent3 5 37" xfId="3556"/>
    <cellStyle name="Accent3 5 38" xfId="3557"/>
    <cellStyle name="Accent3 5 39" xfId="3558"/>
    <cellStyle name="Accent3 5 4" xfId="3559"/>
    <cellStyle name="Accent3 5 5" xfId="3560"/>
    <cellStyle name="Accent3 5 6" xfId="3561"/>
    <cellStyle name="Accent3 5 7" xfId="3562"/>
    <cellStyle name="Accent3 5 8" xfId="3563"/>
    <cellStyle name="Accent3 5 9" xfId="3564"/>
    <cellStyle name="Accent3 6" xfId="3565"/>
    <cellStyle name="Accent3 6 10" xfId="3566"/>
    <cellStyle name="Accent3 6 11" xfId="3567"/>
    <cellStyle name="Accent3 6 12" xfId="3568"/>
    <cellStyle name="Accent3 6 13" xfId="3569"/>
    <cellStyle name="Accent3 6 14" xfId="3570"/>
    <cellStyle name="Accent3 6 15" xfId="3571"/>
    <cellStyle name="Accent3 6 16" xfId="3572"/>
    <cellStyle name="Accent3 6 17" xfId="3573"/>
    <cellStyle name="Accent3 6 18" xfId="3574"/>
    <cellStyle name="Accent3 6 19" xfId="3575"/>
    <cellStyle name="Accent3 6 2" xfId="3576"/>
    <cellStyle name="Accent3 6 20" xfId="3577"/>
    <cellStyle name="Accent3 6 21" xfId="3578"/>
    <cellStyle name="Accent3 6 22" xfId="3579"/>
    <cellStyle name="Accent3 6 23" xfId="3580"/>
    <cellStyle name="Accent3 6 24" xfId="3581"/>
    <cellStyle name="Accent3 6 25" xfId="3582"/>
    <cellStyle name="Accent3 6 26" xfId="3583"/>
    <cellStyle name="Accent3 6 27" xfId="3584"/>
    <cellStyle name="Accent3 6 28" xfId="3585"/>
    <cellStyle name="Accent3 6 29" xfId="3586"/>
    <cellStyle name="Accent3 6 3" xfId="3587"/>
    <cellStyle name="Accent3 6 30" xfId="3588"/>
    <cellStyle name="Accent3 6 31" xfId="3589"/>
    <cellStyle name="Accent3 6 32" xfId="3590"/>
    <cellStyle name="Accent3 6 33" xfId="3591"/>
    <cellStyle name="Accent3 6 34" xfId="3592"/>
    <cellStyle name="Accent3 6 35" xfId="3593"/>
    <cellStyle name="Accent3 6 36" xfId="3594"/>
    <cellStyle name="Accent3 6 37" xfId="3595"/>
    <cellStyle name="Accent3 6 38" xfId="3596"/>
    <cellStyle name="Accent3 6 39" xfId="3597"/>
    <cellStyle name="Accent3 6 4" xfId="3598"/>
    <cellStyle name="Accent3 6 5" xfId="3599"/>
    <cellStyle name="Accent3 6 6" xfId="3600"/>
    <cellStyle name="Accent3 6 7" xfId="3601"/>
    <cellStyle name="Accent3 6 8" xfId="3602"/>
    <cellStyle name="Accent3 6 9" xfId="3603"/>
    <cellStyle name="Accent3 7" xfId="3604"/>
    <cellStyle name="Accent3 7 10" xfId="3605"/>
    <cellStyle name="Accent3 7 11" xfId="3606"/>
    <cellStyle name="Accent3 7 12" xfId="3607"/>
    <cellStyle name="Accent3 7 13" xfId="3608"/>
    <cellStyle name="Accent3 7 14" xfId="3609"/>
    <cellStyle name="Accent3 7 15" xfId="3610"/>
    <cellStyle name="Accent3 7 16" xfId="3611"/>
    <cellStyle name="Accent3 7 17" xfId="3612"/>
    <cellStyle name="Accent3 7 18" xfId="3613"/>
    <cellStyle name="Accent3 7 19" xfId="3614"/>
    <cellStyle name="Accent3 7 2" xfId="3615"/>
    <cellStyle name="Accent3 7 20" xfId="3616"/>
    <cellStyle name="Accent3 7 21" xfId="3617"/>
    <cellStyle name="Accent3 7 22" xfId="3618"/>
    <cellStyle name="Accent3 7 23" xfId="3619"/>
    <cellStyle name="Accent3 7 24" xfId="3620"/>
    <cellStyle name="Accent3 7 25" xfId="3621"/>
    <cellStyle name="Accent3 7 26" xfId="3622"/>
    <cellStyle name="Accent3 7 27" xfId="3623"/>
    <cellStyle name="Accent3 7 28" xfId="3624"/>
    <cellStyle name="Accent3 7 29" xfId="3625"/>
    <cellStyle name="Accent3 7 3" xfId="3626"/>
    <cellStyle name="Accent3 7 30" xfId="3627"/>
    <cellStyle name="Accent3 7 31" xfId="3628"/>
    <cellStyle name="Accent3 7 32" xfId="3629"/>
    <cellStyle name="Accent3 7 33" xfId="3630"/>
    <cellStyle name="Accent3 7 34" xfId="3631"/>
    <cellStyle name="Accent3 7 35" xfId="3632"/>
    <cellStyle name="Accent3 7 36" xfId="3633"/>
    <cellStyle name="Accent3 7 37" xfId="3634"/>
    <cellStyle name="Accent3 7 38" xfId="3635"/>
    <cellStyle name="Accent3 7 39" xfId="3636"/>
    <cellStyle name="Accent3 7 4" xfId="3637"/>
    <cellStyle name="Accent3 7 5" xfId="3638"/>
    <cellStyle name="Accent3 7 6" xfId="3639"/>
    <cellStyle name="Accent3 7 7" xfId="3640"/>
    <cellStyle name="Accent3 7 8" xfId="3641"/>
    <cellStyle name="Accent3 7 9" xfId="3642"/>
    <cellStyle name="Accent3 8" xfId="3643"/>
    <cellStyle name="Accent4 2" xfId="3644"/>
    <cellStyle name="Accent4 2 10" xfId="3645"/>
    <cellStyle name="Accent4 2 11" xfId="3646"/>
    <cellStyle name="Accent4 2 12" xfId="3647"/>
    <cellStyle name="Accent4 2 13" xfId="3648"/>
    <cellStyle name="Accent4 2 14" xfId="3649"/>
    <cellStyle name="Accent4 2 15" xfId="3650"/>
    <cellStyle name="Accent4 2 16" xfId="3651"/>
    <cellStyle name="Accent4 2 17" xfId="3652"/>
    <cellStyle name="Accent4 2 18" xfId="3653"/>
    <cellStyle name="Accent4 2 19" xfId="3654"/>
    <cellStyle name="Accent4 2 2" xfId="3655"/>
    <cellStyle name="Accent4 2 20" xfId="3656"/>
    <cellStyle name="Accent4 2 21" xfId="3657"/>
    <cellStyle name="Accent4 2 22" xfId="3658"/>
    <cellStyle name="Accent4 2 23" xfId="3659"/>
    <cellStyle name="Accent4 2 24" xfId="3660"/>
    <cellStyle name="Accent4 2 25" xfId="3661"/>
    <cellStyle name="Accent4 2 26" xfId="3662"/>
    <cellStyle name="Accent4 2 27" xfId="3663"/>
    <cellStyle name="Accent4 2 28" xfId="3664"/>
    <cellStyle name="Accent4 2 29" xfId="3665"/>
    <cellStyle name="Accent4 2 3" xfId="3666"/>
    <cellStyle name="Accent4 2 30" xfId="3667"/>
    <cellStyle name="Accent4 2 31" xfId="3668"/>
    <cellStyle name="Accent4 2 32" xfId="3669"/>
    <cellStyle name="Accent4 2 33" xfId="3670"/>
    <cellStyle name="Accent4 2 34" xfId="3671"/>
    <cellStyle name="Accent4 2 35" xfId="3672"/>
    <cellStyle name="Accent4 2 36" xfId="3673"/>
    <cellStyle name="Accent4 2 37" xfId="3674"/>
    <cellStyle name="Accent4 2 38" xfId="3675"/>
    <cellStyle name="Accent4 2 39" xfId="3676"/>
    <cellStyle name="Accent4 2 4" xfId="3677"/>
    <cellStyle name="Accent4 2 5" xfId="3678"/>
    <cellStyle name="Accent4 2 6" xfId="3679"/>
    <cellStyle name="Accent4 2 7" xfId="3680"/>
    <cellStyle name="Accent4 2 8" xfId="3681"/>
    <cellStyle name="Accent4 2 9" xfId="3682"/>
    <cellStyle name="Accent4 3" xfId="3683"/>
    <cellStyle name="Accent4 3 2" xfId="3684"/>
    <cellStyle name="Accent4 3 3" xfId="3685"/>
    <cellStyle name="Accent4 4" xfId="3686"/>
    <cellStyle name="Accent4 4 2" xfId="3687"/>
    <cellStyle name="Accent4 4 3" xfId="3688"/>
    <cellStyle name="Accent4 5" xfId="3689"/>
    <cellStyle name="Accent4 5 10" xfId="3690"/>
    <cellStyle name="Accent4 5 11" xfId="3691"/>
    <cellStyle name="Accent4 5 12" xfId="3692"/>
    <cellStyle name="Accent4 5 13" xfId="3693"/>
    <cellStyle name="Accent4 5 14" xfId="3694"/>
    <cellStyle name="Accent4 5 15" xfId="3695"/>
    <cellStyle name="Accent4 5 16" xfId="3696"/>
    <cellStyle name="Accent4 5 17" xfId="3697"/>
    <cellStyle name="Accent4 5 18" xfId="3698"/>
    <cellStyle name="Accent4 5 19" xfId="3699"/>
    <cellStyle name="Accent4 5 2" xfId="3700"/>
    <cellStyle name="Accent4 5 20" xfId="3701"/>
    <cellStyle name="Accent4 5 21" xfId="3702"/>
    <cellStyle name="Accent4 5 22" xfId="3703"/>
    <cellStyle name="Accent4 5 23" xfId="3704"/>
    <cellStyle name="Accent4 5 24" xfId="3705"/>
    <cellStyle name="Accent4 5 25" xfId="3706"/>
    <cellStyle name="Accent4 5 26" xfId="3707"/>
    <cellStyle name="Accent4 5 27" xfId="3708"/>
    <cellStyle name="Accent4 5 28" xfId="3709"/>
    <cellStyle name="Accent4 5 29" xfId="3710"/>
    <cellStyle name="Accent4 5 3" xfId="3711"/>
    <cellStyle name="Accent4 5 30" xfId="3712"/>
    <cellStyle name="Accent4 5 31" xfId="3713"/>
    <cellStyle name="Accent4 5 32" xfId="3714"/>
    <cellStyle name="Accent4 5 33" xfId="3715"/>
    <cellStyle name="Accent4 5 34" xfId="3716"/>
    <cellStyle name="Accent4 5 35" xfId="3717"/>
    <cellStyle name="Accent4 5 36" xfId="3718"/>
    <cellStyle name="Accent4 5 37" xfId="3719"/>
    <cellStyle name="Accent4 5 38" xfId="3720"/>
    <cellStyle name="Accent4 5 39" xfId="3721"/>
    <cellStyle name="Accent4 5 4" xfId="3722"/>
    <cellStyle name="Accent4 5 5" xfId="3723"/>
    <cellStyle name="Accent4 5 6" xfId="3724"/>
    <cellStyle name="Accent4 5 7" xfId="3725"/>
    <cellStyle name="Accent4 5 8" xfId="3726"/>
    <cellStyle name="Accent4 5 9" xfId="3727"/>
    <cellStyle name="Accent4 6" xfId="3728"/>
    <cellStyle name="Accent4 6 10" xfId="3729"/>
    <cellStyle name="Accent4 6 11" xfId="3730"/>
    <cellStyle name="Accent4 6 12" xfId="3731"/>
    <cellStyle name="Accent4 6 13" xfId="3732"/>
    <cellStyle name="Accent4 6 14" xfId="3733"/>
    <cellStyle name="Accent4 6 15" xfId="3734"/>
    <cellStyle name="Accent4 6 16" xfId="3735"/>
    <cellStyle name="Accent4 6 17" xfId="3736"/>
    <cellStyle name="Accent4 6 18" xfId="3737"/>
    <cellStyle name="Accent4 6 19" xfId="3738"/>
    <cellStyle name="Accent4 6 2" xfId="3739"/>
    <cellStyle name="Accent4 6 20" xfId="3740"/>
    <cellStyle name="Accent4 6 21" xfId="3741"/>
    <cellStyle name="Accent4 6 22" xfId="3742"/>
    <cellStyle name="Accent4 6 23" xfId="3743"/>
    <cellStyle name="Accent4 6 24" xfId="3744"/>
    <cellStyle name="Accent4 6 25" xfId="3745"/>
    <cellStyle name="Accent4 6 26" xfId="3746"/>
    <cellStyle name="Accent4 6 27" xfId="3747"/>
    <cellStyle name="Accent4 6 28" xfId="3748"/>
    <cellStyle name="Accent4 6 29" xfId="3749"/>
    <cellStyle name="Accent4 6 3" xfId="3750"/>
    <cellStyle name="Accent4 6 30" xfId="3751"/>
    <cellStyle name="Accent4 6 31" xfId="3752"/>
    <cellStyle name="Accent4 6 32" xfId="3753"/>
    <cellStyle name="Accent4 6 33" xfId="3754"/>
    <cellStyle name="Accent4 6 34" xfId="3755"/>
    <cellStyle name="Accent4 6 35" xfId="3756"/>
    <cellStyle name="Accent4 6 36" xfId="3757"/>
    <cellStyle name="Accent4 6 37" xfId="3758"/>
    <cellStyle name="Accent4 6 38" xfId="3759"/>
    <cellStyle name="Accent4 6 39" xfId="3760"/>
    <cellStyle name="Accent4 6 4" xfId="3761"/>
    <cellStyle name="Accent4 6 5" xfId="3762"/>
    <cellStyle name="Accent4 6 6" xfId="3763"/>
    <cellStyle name="Accent4 6 7" xfId="3764"/>
    <cellStyle name="Accent4 6 8" xfId="3765"/>
    <cellStyle name="Accent4 6 9" xfId="3766"/>
    <cellStyle name="Accent4 7" xfId="3767"/>
    <cellStyle name="Accent4 7 10" xfId="3768"/>
    <cellStyle name="Accent4 7 11" xfId="3769"/>
    <cellStyle name="Accent4 7 12" xfId="3770"/>
    <cellStyle name="Accent4 7 13" xfId="3771"/>
    <cellStyle name="Accent4 7 14" xfId="3772"/>
    <cellStyle name="Accent4 7 15" xfId="3773"/>
    <cellStyle name="Accent4 7 16" xfId="3774"/>
    <cellStyle name="Accent4 7 17" xfId="3775"/>
    <cellStyle name="Accent4 7 18" xfId="3776"/>
    <cellStyle name="Accent4 7 19" xfId="3777"/>
    <cellStyle name="Accent4 7 2" xfId="3778"/>
    <cellStyle name="Accent4 7 20" xfId="3779"/>
    <cellStyle name="Accent4 7 21" xfId="3780"/>
    <cellStyle name="Accent4 7 22" xfId="3781"/>
    <cellStyle name="Accent4 7 23" xfId="3782"/>
    <cellStyle name="Accent4 7 24" xfId="3783"/>
    <cellStyle name="Accent4 7 25" xfId="3784"/>
    <cellStyle name="Accent4 7 26" xfId="3785"/>
    <cellStyle name="Accent4 7 27" xfId="3786"/>
    <cellStyle name="Accent4 7 28" xfId="3787"/>
    <cellStyle name="Accent4 7 29" xfId="3788"/>
    <cellStyle name="Accent4 7 3" xfId="3789"/>
    <cellStyle name="Accent4 7 30" xfId="3790"/>
    <cellStyle name="Accent4 7 31" xfId="3791"/>
    <cellStyle name="Accent4 7 32" xfId="3792"/>
    <cellStyle name="Accent4 7 33" xfId="3793"/>
    <cellStyle name="Accent4 7 34" xfId="3794"/>
    <cellStyle name="Accent4 7 35" xfId="3795"/>
    <cellStyle name="Accent4 7 36" xfId="3796"/>
    <cellStyle name="Accent4 7 37" xfId="3797"/>
    <cellStyle name="Accent4 7 38" xfId="3798"/>
    <cellStyle name="Accent4 7 39" xfId="3799"/>
    <cellStyle name="Accent4 7 4" xfId="3800"/>
    <cellStyle name="Accent4 7 5" xfId="3801"/>
    <cellStyle name="Accent4 7 6" xfId="3802"/>
    <cellStyle name="Accent4 7 7" xfId="3803"/>
    <cellStyle name="Accent4 7 8" xfId="3804"/>
    <cellStyle name="Accent4 7 9" xfId="3805"/>
    <cellStyle name="Accent4 8" xfId="3806"/>
    <cellStyle name="Accent5 2" xfId="3807"/>
    <cellStyle name="Accent5 2 10" xfId="3808"/>
    <cellStyle name="Accent5 2 11" xfId="3809"/>
    <cellStyle name="Accent5 2 12" xfId="3810"/>
    <cellStyle name="Accent5 2 13" xfId="3811"/>
    <cellStyle name="Accent5 2 14" xfId="3812"/>
    <cellStyle name="Accent5 2 15" xfId="3813"/>
    <cellStyle name="Accent5 2 16" xfId="3814"/>
    <cellStyle name="Accent5 2 17" xfId="3815"/>
    <cellStyle name="Accent5 2 18" xfId="3816"/>
    <cellStyle name="Accent5 2 19" xfId="3817"/>
    <cellStyle name="Accent5 2 2" xfId="3818"/>
    <cellStyle name="Accent5 2 20" xfId="3819"/>
    <cellStyle name="Accent5 2 21" xfId="3820"/>
    <cellStyle name="Accent5 2 22" xfId="3821"/>
    <cellStyle name="Accent5 2 23" xfId="3822"/>
    <cellStyle name="Accent5 2 24" xfId="3823"/>
    <cellStyle name="Accent5 2 25" xfId="3824"/>
    <cellStyle name="Accent5 2 26" xfId="3825"/>
    <cellStyle name="Accent5 2 27" xfId="3826"/>
    <cellStyle name="Accent5 2 28" xfId="3827"/>
    <cellStyle name="Accent5 2 29" xfId="3828"/>
    <cellStyle name="Accent5 2 3" xfId="3829"/>
    <cellStyle name="Accent5 2 30" xfId="3830"/>
    <cellStyle name="Accent5 2 31" xfId="3831"/>
    <cellStyle name="Accent5 2 32" xfId="3832"/>
    <cellStyle name="Accent5 2 33" xfId="3833"/>
    <cellStyle name="Accent5 2 34" xfId="3834"/>
    <cellStyle name="Accent5 2 35" xfId="3835"/>
    <cellStyle name="Accent5 2 36" xfId="3836"/>
    <cellStyle name="Accent5 2 37" xfId="3837"/>
    <cellStyle name="Accent5 2 38" xfId="3838"/>
    <cellStyle name="Accent5 2 39" xfId="3839"/>
    <cellStyle name="Accent5 2 4" xfId="3840"/>
    <cellStyle name="Accent5 2 5" xfId="3841"/>
    <cellStyle name="Accent5 2 6" xfId="3842"/>
    <cellStyle name="Accent5 2 7" xfId="3843"/>
    <cellStyle name="Accent5 2 8" xfId="3844"/>
    <cellStyle name="Accent5 2 9" xfId="3845"/>
    <cellStyle name="Accent5 3" xfId="3846"/>
    <cellStyle name="Accent5 3 2" xfId="3847"/>
    <cellStyle name="Accent5 3 3" xfId="3848"/>
    <cellStyle name="Accent5 4" xfId="3849"/>
    <cellStyle name="Accent5 4 2" xfId="3850"/>
    <cellStyle name="Accent5 4 3" xfId="3851"/>
    <cellStyle name="Accent5 5" xfId="3852"/>
    <cellStyle name="Accent5 5 10" xfId="3853"/>
    <cellStyle name="Accent5 5 11" xfId="3854"/>
    <cellStyle name="Accent5 5 12" xfId="3855"/>
    <cellStyle name="Accent5 5 13" xfId="3856"/>
    <cellStyle name="Accent5 5 14" xfId="3857"/>
    <cellStyle name="Accent5 5 15" xfId="3858"/>
    <cellStyle name="Accent5 5 16" xfId="3859"/>
    <cellStyle name="Accent5 5 17" xfId="3860"/>
    <cellStyle name="Accent5 5 18" xfId="3861"/>
    <cellStyle name="Accent5 5 19" xfId="3862"/>
    <cellStyle name="Accent5 5 2" xfId="3863"/>
    <cellStyle name="Accent5 5 20" xfId="3864"/>
    <cellStyle name="Accent5 5 21" xfId="3865"/>
    <cellStyle name="Accent5 5 22" xfId="3866"/>
    <cellStyle name="Accent5 5 23" xfId="3867"/>
    <cellStyle name="Accent5 5 24" xfId="3868"/>
    <cellStyle name="Accent5 5 25" xfId="3869"/>
    <cellStyle name="Accent5 5 26" xfId="3870"/>
    <cellStyle name="Accent5 5 27" xfId="3871"/>
    <cellStyle name="Accent5 5 28" xfId="3872"/>
    <cellStyle name="Accent5 5 29" xfId="3873"/>
    <cellStyle name="Accent5 5 3" xfId="3874"/>
    <cellStyle name="Accent5 5 30" xfId="3875"/>
    <cellStyle name="Accent5 5 31" xfId="3876"/>
    <cellStyle name="Accent5 5 32" xfId="3877"/>
    <cellStyle name="Accent5 5 33" xfId="3878"/>
    <cellStyle name="Accent5 5 34" xfId="3879"/>
    <cellStyle name="Accent5 5 35" xfId="3880"/>
    <cellStyle name="Accent5 5 36" xfId="3881"/>
    <cellStyle name="Accent5 5 37" xfId="3882"/>
    <cellStyle name="Accent5 5 38" xfId="3883"/>
    <cellStyle name="Accent5 5 39" xfId="3884"/>
    <cellStyle name="Accent5 5 4" xfId="3885"/>
    <cellStyle name="Accent5 5 5" xfId="3886"/>
    <cellStyle name="Accent5 5 6" xfId="3887"/>
    <cellStyle name="Accent5 5 7" xfId="3888"/>
    <cellStyle name="Accent5 5 8" xfId="3889"/>
    <cellStyle name="Accent5 5 9" xfId="3890"/>
    <cellStyle name="Accent5 6" xfId="3891"/>
    <cellStyle name="Accent5 6 10" xfId="3892"/>
    <cellStyle name="Accent5 6 11" xfId="3893"/>
    <cellStyle name="Accent5 6 12" xfId="3894"/>
    <cellStyle name="Accent5 6 13" xfId="3895"/>
    <cellStyle name="Accent5 6 14" xfId="3896"/>
    <cellStyle name="Accent5 6 15" xfId="3897"/>
    <cellStyle name="Accent5 6 16" xfId="3898"/>
    <cellStyle name="Accent5 6 17" xfId="3899"/>
    <cellStyle name="Accent5 6 18" xfId="3900"/>
    <cellStyle name="Accent5 6 19" xfId="3901"/>
    <cellStyle name="Accent5 6 2" xfId="3902"/>
    <cellStyle name="Accent5 6 20" xfId="3903"/>
    <cellStyle name="Accent5 6 21" xfId="3904"/>
    <cellStyle name="Accent5 6 22" xfId="3905"/>
    <cellStyle name="Accent5 6 23" xfId="3906"/>
    <cellStyle name="Accent5 6 24" xfId="3907"/>
    <cellStyle name="Accent5 6 25" xfId="3908"/>
    <cellStyle name="Accent5 6 26" xfId="3909"/>
    <cellStyle name="Accent5 6 27" xfId="3910"/>
    <cellStyle name="Accent5 6 28" xfId="3911"/>
    <cellStyle name="Accent5 6 29" xfId="3912"/>
    <cellStyle name="Accent5 6 3" xfId="3913"/>
    <cellStyle name="Accent5 6 30" xfId="3914"/>
    <cellStyle name="Accent5 6 31" xfId="3915"/>
    <cellStyle name="Accent5 6 32" xfId="3916"/>
    <cellStyle name="Accent5 6 33" xfId="3917"/>
    <cellStyle name="Accent5 6 34" xfId="3918"/>
    <cellStyle name="Accent5 6 35" xfId="3919"/>
    <cellStyle name="Accent5 6 36" xfId="3920"/>
    <cellStyle name="Accent5 6 37" xfId="3921"/>
    <cellStyle name="Accent5 6 38" xfId="3922"/>
    <cellStyle name="Accent5 6 39" xfId="3923"/>
    <cellStyle name="Accent5 6 4" xfId="3924"/>
    <cellStyle name="Accent5 6 5" xfId="3925"/>
    <cellStyle name="Accent5 6 6" xfId="3926"/>
    <cellStyle name="Accent5 6 7" xfId="3927"/>
    <cellStyle name="Accent5 6 8" xfId="3928"/>
    <cellStyle name="Accent5 6 9" xfId="3929"/>
    <cellStyle name="Accent5 7" xfId="3930"/>
    <cellStyle name="Accent5 7 10" xfId="3931"/>
    <cellStyle name="Accent5 7 11" xfId="3932"/>
    <cellStyle name="Accent5 7 12" xfId="3933"/>
    <cellStyle name="Accent5 7 13" xfId="3934"/>
    <cellStyle name="Accent5 7 14" xfId="3935"/>
    <cellStyle name="Accent5 7 15" xfId="3936"/>
    <cellStyle name="Accent5 7 16" xfId="3937"/>
    <cellStyle name="Accent5 7 17" xfId="3938"/>
    <cellStyle name="Accent5 7 18" xfId="3939"/>
    <cellStyle name="Accent5 7 19" xfId="3940"/>
    <cellStyle name="Accent5 7 2" xfId="3941"/>
    <cellStyle name="Accent5 7 20" xfId="3942"/>
    <cellStyle name="Accent5 7 21" xfId="3943"/>
    <cellStyle name="Accent5 7 22" xfId="3944"/>
    <cellStyle name="Accent5 7 23" xfId="3945"/>
    <cellStyle name="Accent5 7 24" xfId="3946"/>
    <cellStyle name="Accent5 7 25" xfId="3947"/>
    <cellStyle name="Accent5 7 26" xfId="3948"/>
    <cellStyle name="Accent5 7 27" xfId="3949"/>
    <cellStyle name="Accent5 7 28" xfId="3950"/>
    <cellStyle name="Accent5 7 29" xfId="3951"/>
    <cellStyle name="Accent5 7 3" xfId="3952"/>
    <cellStyle name="Accent5 7 30" xfId="3953"/>
    <cellStyle name="Accent5 7 31" xfId="3954"/>
    <cellStyle name="Accent5 7 32" xfId="3955"/>
    <cellStyle name="Accent5 7 33" xfId="3956"/>
    <cellStyle name="Accent5 7 34" xfId="3957"/>
    <cellStyle name="Accent5 7 35" xfId="3958"/>
    <cellStyle name="Accent5 7 36" xfId="3959"/>
    <cellStyle name="Accent5 7 37" xfId="3960"/>
    <cellStyle name="Accent5 7 38" xfId="3961"/>
    <cellStyle name="Accent5 7 39" xfId="3962"/>
    <cellStyle name="Accent5 7 4" xfId="3963"/>
    <cellStyle name="Accent5 7 5" xfId="3964"/>
    <cellStyle name="Accent5 7 6" xfId="3965"/>
    <cellStyle name="Accent5 7 7" xfId="3966"/>
    <cellStyle name="Accent5 7 8" xfId="3967"/>
    <cellStyle name="Accent5 7 9" xfId="3968"/>
    <cellStyle name="Accent5 8" xfId="3969"/>
    <cellStyle name="Accent6 2" xfId="3970"/>
    <cellStyle name="Accent6 2 10" xfId="3971"/>
    <cellStyle name="Accent6 2 11" xfId="3972"/>
    <cellStyle name="Accent6 2 12" xfId="3973"/>
    <cellStyle name="Accent6 2 13" xfId="3974"/>
    <cellStyle name="Accent6 2 14" xfId="3975"/>
    <cellStyle name="Accent6 2 15" xfId="3976"/>
    <cellStyle name="Accent6 2 16" xfId="3977"/>
    <cellStyle name="Accent6 2 17" xfId="3978"/>
    <cellStyle name="Accent6 2 18" xfId="3979"/>
    <cellStyle name="Accent6 2 19" xfId="3980"/>
    <cellStyle name="Accent6 2 2" xfId="3981"/>
    <cellStyle name="Accent6 2 20" xfId="3982"/>
    <cellStyle name="Accent6 2 21" xfId="3983"/>
    <cellStyle name="Accent6 2 22" xfId="3984"/>
    <cellStyle name="Accent6 2 23" xfId="3985"/>
    <cellStyle name="Accent6 2 24" xfId="3986"/>
    <cellStyle name="Accent6 2 25" xfId="3987"/>
    <cellStyle name="Accent6 2 26" xfId="3988"/>
    <cellStyle name="Accent6 2 27" xfId="3989"/>
    <cellStyle name="Accent6 2 28" xfId="3990"/>
    <cellStyle name="Accent6 2 29" xfId="3991"/>
    <cellStyle name="Accent6 2 3" xfId="3992"/>
    <cellStyle name="Accent6 2 30" xfId="3993"/>
    <cellStyle name="Accent6 2 31" xfId="3994"/>
    <cellStyle name="Accent6 2 32" xfId="3995"/>
    <cellStyle name="Accent6 2 33" xfId="3996"/>
    <cellStyle name="Accent6 2 34" xfId="3997"/>
    <cellStyle name="Accent6 2 35" xfId="3998"/>
    <cellStyle name="Accent6 2 36" xfId="3999"/>
    <cellStyle name="Accent6 2 37" xfId="4000"/>
    <cellStyle name="Accent6 2 38" xfId="4001"/>
    <cellStyle name="Accent6 2 39" xfId="4002"/>
    <cellStyle name="Accent6 2 4" xfId="4003"/>
    <cellStyle name="Accent6 2 5" xfId="4004"/>
    <cellStyle name="Accent6 2 6" xfId="4005"/>
    <cellStyle name="Accent6 2 7" xfId="4006"/>
    <cellStyle name="Accent6 2 8" xfId="4007"/>
    <cellStyle name="Accent6 2 9" xfId="4008"/>
    <cellStyle name="Accent6 3" xfId="4009"/>
    <cellStyle name="Accent6 3 2" xfId="4010"/>
    <cellStyle name="Accent6 3 3" xfId="4011"/>
    <cellStyle name="Accent6 4" xfId="4012"/>
    <cellStyle name="Accent6 4 2" xfId="4013"/>
    <cellStyle name="Accent6 4 3" xfId="4014"/>
    <cellStyle name="Accent6 5" xfId="4015"/>
    <cellStyle name="Accent6 5 10" xfId="4016"/>
    <cellStyle name="Accent6 5 11" xfId="4017"/>
    <cellStyle name="Accent6 5 12" xfId="4018"/>
    <cellStyle name="Accent6 5 13" xfId="4019"/>
    <cellStyle name="Accent6 5 14" xfId="4020"/>
    <cellStyle name="Accent6 5 15" xfId="4021"/>
    <cellStyle name="Accent6 5 16" xfId="4022"/>
    <cellStyle name="Accent6 5 17" xfId="4023"/>
    <cellStyle name="Accent6 5 18" xfId="4024"/>
    <cellStyle name="Accent6 5 19" xfId="4025"/>
    <cellStyle name="Accent6 5 2" xfId="4026"/>
    <cellStyle name="Accent6 5 20" xfId="4027"/>
    <cellStyle name="Accent6 5 21" xfId="4028"/>
    <cellStyle name="Accent6 5 22" xfId="4029"/>
    <cellStyle name="Accent6 5 23" xfId="4030"/>
    <cellStyle name="Accent6 5 24" xfId="4031"/>
    <cellStyle name="Accent6 5 25" xfId="4032"/>
    <cellStyle name="Accent6 5 26" xfId="4033"/>
    <cellStyle name="Accent6 5 27" xfId="4034"/>
    <cellStyle name="Accent6 5 28" xfId="4035"/>
    <cellStyle name="Accent6 5 29" xfId="4036"/>
    <cellStyle name="Accent6 5 3" xfId="4037"/>
    <cellStyle name="Accent6 5 30" xfId="4038"/>
    <cellStyle name="Accent6 5 31" xfId="4039"/>
    <cellStyle name="Accent6 5 32" xfId="4040"/>
    <cellStyle name="Accent6 5 33" xfId="4041"/>
    <cellStyle name="Accent6 5 34" xfId="4042"/>
    <cellStyle name="Accent6 5 35" xfId="4043"/>
    <cellStyle name="Accent6 5 36" xfId="4044"/>
    <cellStyle name="Accent6 5 37" xfId="4045"/>
    <cellStyle name="Accent6 5 38" xfId="4046"/>
    <cellStyle name="Accent6 5 39" xfId="4047"/>
    <cellStyle name="Accent6 5 4" xfId="4048"/>
    <cellStyle name="Accent6 5 5" xfId="4049"/>
    <cellStyle name="Accent6 5 6" xfId="4050"/>
    <cellStyle name="Accent6 5 7" xfId="4051"/>
    <cellStyle name="Accent6 5 8" xfId="4052"/>
    <cellStyle name="Accent6 5 9" xfId="4053"/>
    <cellStyle name="Accent6 6" xfId="4054"/>
    <cellStyle name="Accent6 6 10" xfId="4055"/>
    <cellStyle name="Accent6 6 11" xfId="4056"/>
    <cellStyle name="Accent6 6 12" xfId="4057"/>
    <cellStyle name="Accent6 6 13" xfId="4058"/>
    <cellStyle name="Accent6 6 14" xfId="4059"/>
    <cellStyle name="Accent6 6 15" xfId="4060"/>
    <cellStyle name="Accent6 6 16" xfId="4061"/>
    <cellStyle name="Accent6 6 17" xfId="4062"/>
    <cellStyle name="Accent6 6 18" xfId="4063"/>
    <cellStyle name="Accent6 6 19" xfId="4064"/>
    <cellStyle name="Accent6 6 2" xfId="4065"/>
    <cellStyle name="Accent6 6 20" xfId="4066"/>
    <cellStyle name="Accent6 6 21" xfId="4067"/>
    <cellStyle name="Accent6 6 21 2" xfId="22345"/>
    <cellStyle name="Accent6 6 22" xfId="4068"/>
    <cellStyle name="Accent6 6 22 2" xfId="22346"/>
    <cellStyle name="Accent6 6 23" xfId="4069"/>
    <cellStyle name="Accent6 6 23 2" xfId="22347"/>
    <cellStyle name="Accent6 6 24" xfId="4070"/>
    <cellStyle name="Accent6 6 24 2" xfId="22348"/>
    <cellStyle name="Accent6 6 25" xfId="4071"/>
    <cellStyle name="Accent6 6 25 2" xfId="22349"/>
    <cellStyle name="Accent6 6 26" xfId="4072"/>
    <cellStyle name="Accent6 6 26 2" xfId="22350"/>
    <cellStyle name="Accent6 6 27" xfId="4073"/>
    <cellStyle name="Accent6 6 27 2" xfId="22351"/>
    <cellStyle name="Accent6 6 28" xfId="4074"/>
    <cellStyle name="Accent6 6 28 2" xfId="22352"/>
    <cellStyle name="Accent6 6 29" xfId="4075"/>
    <cellStyle name="Accent6 6 29 2" xfId="22353"/>
    <cellStyle name="Accent6 6 3" xfId="4076"/>
    <cellStyle name="Accent6 6 3 2" xfId="22354"/>
    <cellStyle name="Accent6 6 30" xfId="4077"/>
    <cellStyle name="Accent6 6 30 2" xfId="22355"/>
    <cellStyle name="Accent6 6 31" xfId="4078"/>
    <cellStyle name="Accent6 6 31 2" xfId="22356"/>
    <cellStyle name="Accent6 6 32" xfId="4079"/>
    <cellStyle name="Accent6 6 32 2" xfId="22357"/>
    <cellStyle name="Accent6 6 33" xfId="4080"/>
    <cellStyle name="Accent6 6 33 2" xfId="22358"/>
    <cellStyle name="Accent6 6 34" xfId="4081"/>
    <cellStyle name="Accent6 6 34 2" xfId="22359"/>
    <cellStyle name="Accent6 6 35" xfId="4082"/>
    <cellStyle name="Accent6 6 35 2" xfId="22360"/>
    <cellStyle name="Accent6 6 36" xfId="4083"/>
    <cellStyle name="Accent6 6 36 2" xfId="22361"/>
    <cellStyle name="Accent6 6 37" xfId="4084"/>
    <cellStyle name="Accent6 6 37 2" xfId="22362"/>
    <cellStyle name="Accent6 6 38" xfId="4085"/>
    <cellStyle name="Accent6 6 38 2" xfId="22363"/>
    <cellStyle name="Accent6 6 39" xfId="4086"/>
    <cellStyle name="Accent6 6 39 2" xfId="22364"/>
    <cellStyle name="Accent6 6 4" xfId="4087"/>
    <cellStyle name="Accent6 6 4 2" xfId="22365"/>
    <cellStyle name="Accent6 6 5" xfId="4088"/>
    <cellStyle name="Accent6 6 5 2" xfId="22366"/>
    <cellStyle name="Accent6 6 6" xfId="4089"/>
    <cellStyle name="Accent6 6 6 2" xfId="22367"/>
    <cellStyle name="Accent6 6 7" xfId="4090"/>
    <cellStyle name="Accent6 6 7 2" xfId="22368"/>
    <cellStyle name="Accent6 6 8" xfId="4091"/>
    <cellStyle name="Accent6 6 8 2" xfId="22369"/>
    <cellStyle name="Accent6 6 9" xfId="4092"/>
    <cellStyle name="Accent6 6 9 2" xfId="22370"/>
    <cellStyle name="Accent6 7" xfId="4093"/>
    <cellStyle name="Accent6 7 10" xfId="4094"/>
    <cellStyle name="Accent6 7 10 2" xfId="22372"/>
    <cellStyle name="Accent6 7 11" xfId="4095"/>
    <cellStyle name="Accent6 7 11 2" xfId="22373"/>
    <cellStyle name="Accent6 7 12" xfId="4096"/>
    <cellStyle name="Accent6 7 12 2" xfId="22374"/>
    <cellStyle name="Accent6 7 13" xfId="4097"/>
    <cellStyle name="Accent6 7 13 2" xfId="22375"/>
    <cellStyle name="Accent6 7 14" xfId="4098"/>
    <cellStyle name="Accent6 7 14 2" xfId="22376"/>
    <cellStyle name="Accent6 7 15" xfId="4099"/>
    <cellStyle name="Accent6 7 15 2" xfId="22377"/>
    <cellStyle name="Accent6 7 16" xfId="4100"/>
    <cellStyle name="Accent6 7 16 2" xfId="22378"/>
    <cellStyle name="Accent6 7 17" xfId="4101"/>
    <cellStyle name="Accent6 7 17 2" xfId="22379"/>
    <cellStyle name="Accent6 7 18" xfId="4102"/>
    <cellStyle name="Accent6 7 18 2" xfId="22380"/>
    <cellStyle name="Accent6 7 19" xfId="4103"/>
    <cellStyle name="Accent6 7 19 2" xfId="22381"/>
    <cellStyle name="Accent6 7 2" xfId="4104"/>
    <cellStyle name="Accent6 7 2 2" xfId="22382"/>
    <cellStyle name="Accent6 7 20" xfId="4105"/>
    <cellStyle name="Accent6 7 20 2" xfId="22383"/>
    <cellStyle name="Accent6 7 21" xfId="4106"/>
    <cellStyle name="Accent6 7 21 2" xfId="22384"/>
    <cellStyle name="Accent6 7 22" xfId="4107"/>
    <cellStyle name="Accent6 7 22 2" xfId="22385"/>
    <cellStyle name="Accent6 7 23" xfId="4108"/>
    <cellStyle name="Accent6 7 23 2" xfId="22386"/>
    <cellStyle name="Accent6 7 24" xfId="4109"/>
    <cellStyle name="Accent6 7 24 2" xfId="22387"/>
    <cellStyle name="Accent6 7 25" xfId="4110"/>
    <cellStyle name="Accent6 7 25 2" xfId="22388"/>
    <cellStyle name="Accent6 7 26" xfId="4111"/>
    <cellStyle name="Accent6 7 26 2" xfId="22389"/>
    <cellStyle name="Accent6 7 27" xfId="4112"/>
    <cellStyle name="Accent6 7 27 2" xfId="22390"/>
    <cellStyle name="Accent6 7 28" xfId="4113"/>
    <cellStyle name="Accent6 7 28 2" xfId="22391"/>
    <cellStyle name="Accent6 7 29" xfId="4114"/>
    <cellStyle name="Accent6 7 29 2" xfId="22392"/>
    <cellStyle name="Accent6 7 3" xfId="4115"/>
    <cellStyle name="Accent6 7 3 2" xfId="22393"/>
    <cellStyle name="Accent6 7 30" xfId="4116"/>
    <cellStyle name="Accent6 7 30 2" xfId="22394"/>
    <cellStyle name="Accent6 7 31" xfId="4117"/>
    <cellStyle name="Accent6 7 31 2" xfId="22395"/>
    <cellStyle name="Accent6 7 32" xfId="4118"/>
    <cellStyle name="Accent6 7 32 2" xfId="22396"/>
    <cellStyle name="Accent6 7 33" xfId="4119"/>
    <cellStyle name="Accent6 7 33 2" xfId="22397"/>
    <cellStyle name="Accent6 7 34" xfId="4120"/>
    <cellStyle name="Accent6 7 34 2" xfId="22398"/>
    <cellStyle name="Accent6 7 35" xfId="4121"/>
    <cellStyle name="Accent6 7 35 2" xfId="22399"/>
    <cellStyle name="Accent6 7 36" xfId="4122"/>
    <cellStyle name="Accent6 7 36 2" xfId="22400"/>
    <cellStyle name="Accent6 7 37" xfId="4123"/>
    <cellStyle name="Accent6 7 37 2" xfId="22401"/>
    <cellStyle name="Accent6 7 38" xfId="4124"/>
    <cellStyle name="Accent6 7 38 2" xfId="22402"/>
    <cellStyle name="Accent6 7 39" xfId="4125"/>
    <cellStyle name="Accent6 7 39 2" xfId="22403"/>
    <cellStyle name="Accent6 7 4" xfId="4126"/>
    <cellStyle name="Accent6 7 4 2" xfId="22404"/>
    <cellStyle name="Accent6 7 40" xfId="22371"/>
    <cellStyle name="Accent6 7 5" xfId="4127"/>
    <cellStyle name="Accent6 7 5 2" xfId="22405"/>
    <cellStyle name="Accent6 7 6" xfId="4128"/>
    <cellStyle name="Accent6 7 6 2" xfId="22406"/>
    <cellStyle name="Accent6 7 7" xfId="4129"/>
    <cellStyle name="Accent6 7 7 2" xfId="22407"/>
    <cellStyle name="Accent6 7 8" xfId="4130"/>
    <cellStyle name="Accent6 7 8 2" xfId="22408"/>
    <cellStyle name="Accent6 7 9" xfId="4131"/>
    <cellStyle name="Accent6 7 9 2" xfId="22409"/>
    <cellStyle name="Accent6 8" xfId="4132"/>
    <cellStyle name="Accent6 8 2" xfId="22410"/>
    <cellStyle name="args.style" xfId="4133"/>
    <cellStyle name="args.style 2" xfId="22263"/>
    <cellStyle name="Bad 2" xfId="4134"/>
    <cellStyle name="Bad 2 10" xfId="4135"/>
    <cellStyle name="Bad 2 10 2" xfId="22413"/>
    <cellStyle name="Bad 2 11" xfId="4136"/>
    <cellStyle name="Bad 2 11 2" xfId="22414"/>
    <cellStyle name="Bad 2 12" xfId="4137"/>
    <cellStyle name="Bad 2 12 2" xfId="22415"/>
    <cellStyle name="Bad 2 13" xfId="4138"/>
    <cellStyle name="Bad 2 13 2" xfId="22416"/>
    <cellStyle name="Bad 2 14" xfId="4139"/>
    <cellStyle name="Bad 2 14 2" xfId="22417"/>
    <cellStyle name="Bad 2 15" xfId="4140"/>
    <cellStyle name="Bad 2 15 2" xfId="22418"/>
    <cellStyle name="Bad 2 16" xfId="4141"/>
    <cellStyle name="Bad 2 16 2" xfId="22419"/>
    <cellStyle name="Bad 2 17" xfId="4142"/>
    <cellStyle name="Bad 2 17 2" xfId="22420"/>
    <cellStyle name="Bad 2 18" xfId="4143"/>
    <cellStyle name="Bad 2 18 2" xfId="22421"/>
    <cellStyle name="Bad 2 19" xfId="4144"/>
    <cellStyle name="Bad 2 19 2" xfId="22422"/>
    <cellStyle name="Bad 2 2" xfId="4145"/>
    <cellStyle name="Bad 2 2 2" xfId="22423"/>
    <cellStyle name="Bad 2 20" xfId="4146"/>
    <cellStyle name="Bad 2 20 2" xfId="22424"/>
    <cellStyle name="Bad 2 21" xfId="4147"/>
    <cellStyle name="Bad 2 21 2" xfId="22425"/>
    <cellStyle name="Bad 2 22" xfId="4148"/>
    <cellStyle name="Bad 2 22 2" xfId="22426"/>
    <cellStyle name="Bad 2 23" xfId="4149"/>
    <cellStyle name="Bad 2 23 2" xfId="22427"/>
    <cellStyle name="Bad 2 24" xfId="4150"/>
    <cellStyle name="Bad 2 24 2" xfId="22428"/>
    <cellStyle name="Bad 2 25" xfId="4151"/>
    <cellStyle name="Bad 2 25 2" xfId="22429"/>
    <cellStyle name="Bad 2 26" xfId="4152"/>
    <cellStyle name="Bad 2 26 2" xfId="22430"/>
    <cellStyle name="Bad 2 27" xfId="4153"/>
    <cellStyle name="Bad 2 27 2" xfId="22431"/>
    <cellStyle name="Bad 2 28" xfId="4154"/>
    <cellStyle name="Bad 2 28 2" xfId="22432"/>
    <cellStyle name="Bad 2 29" xfId="4155"/>
    <cellStyle name="Bad 2 29 2" xfId="22433"/>
    <cellStyle name="Bad 2 3" xfId="4156"/>
    <cellStyle name="Bad 2 3 2" xfId="22434"/>
    <cellStyle name="Bad 2 30" xfId="4157"/>
    <cellStyle name="Bad 2 30 2" xfId="22435"/>
    <cellStyle name="Bad 2 31" xfId="4158"/>
    <cellStyle name="Bad 2 31 2" xfId="22436"/>
    <cellStyle name="Bad 2 32" xfId="4159"/>
    <cellStyle name="Bad 2 32 2" xfId="22437"/>
    <cellStyle name="Bad 2 33" xfId="4160"/>
    <cellStyle name="Bad 2 33 2" xfId="22438"/>
    <cellStyle name="Bad 2 34" xfId="4161"/>
    <cellStyle name="Bad 2 34 2" xfId="22439"/>
    <cellStyle name="Bad 2 35" xfId="4162"/>
    <cellStyle name="Bad 2 35 2" xfId="22440"/>
    <cellStyle name="Bad 2 36" xfId="4163"/>
    <cellStyle name="Bad 2 36 2" xfId="22441"/>
    <cellStyle name="Bad 2 37" xfId="4164"/>
    <cellStyle name="Bad 2 37 2" xfId="22442"/>
    <cellStyle name="Bad 2 38" xfId="4165"/>
    <cellStyle name="Bad 2 38 2" xfId="22443"/>
    <cellStyle name="Bad 2 39" xfId="4166"/>
    <cellStyle name="Bad 2 39 2" xfId="22444"/>
    <cellStyle name="Bad 2 4" xfId="4167"/>
    <cellStyle name="Bad 2 4 2" xfId="22445"/>
    <cellStyle name="Bad 2 40" xfId="22412"/>
    <cellStyle name="Bad 2 5" xfId="4168"/>
    <cellStyle name="Bad 2 5 2" xfId="22446"/>
    <cellStyle name="Bad 2 6" xfId="4169"/>
    <cellStyle name="Bad 2 6 2" xfId="22447"/>
    <cellStyle name="Bad 2 7" xfId="4170"/>
    <cellStyle name="Bad 2 7 2" xfId="22448"/>
    <cellStyle name="Bad 2 8" xfId="4171"/>
    <cellStyle name="Bad 2 8 2" xfId="22449"/>
    <cellStyle name="Bad 2 9" xfId="4172"/>
    <cellStyle name="Bad 2 9 2" xfId="22450"/>
    <cellStyle name="Bad 3" xfId="4173"/>
    <cellStyle name="Bad 3 2" xfId="4174"/>
    <cellStyle name="Bad 3 2 2" xfId="22452"/>
    <cellStyle name="Bad 3 3" xfId="4175"/>
    <cellStyle name="Bad 3 3 2" xfId="22453"/>
    <cellStyle name="Bad 3 4" xfId="22451"/>
    <cellStyle name="Bad 4" xfId="4176"/>
    <cellStyle name="Bad 4 2" xfId="4177"/>
    <cellStyle name="Bad 4 2 2" xfId="22455"/>
    <cellStyle name="Bad 4 3" xfId="4178"/>
    <cellStyle name="Bad 4 3 2" xfId="22456"/>
    <cellStyle name="Bad 4 4" xfId="22454"/>
    <cellStyle name="Bad 5" xfId="4179"/>
    <cellStyle name="Bad 5 10" xfId="4180"/>
    <cellStyle name="Bad 5 10 2" xfId="22458"/>
    <cellStyle name="Bad 5 11" xfId="4181"/>
    <cellStyle name="Bad 5 11 2" xfId="22459"/>
    <cellStyle name="Bad 5 12" xfId="4182"/>
    <cellStyle name="Bad 5 12 2" xfId="22460"/>
    <cellStyle name="Bad 5 13" xfId="4183"/>
    <cellStyle name="Bad 5 13 2" xfId="22461"/>
    <cellStyle name="Bad 5 14" xfId="4184"/>
    <cellStyle name="Bad 5 14 2" xfId="22462"/>
    <cellStyle name="Bad 5 15" xfId="4185"/>
    <cellStyle name="Bad 5 15 2" xfId="22463"/>
    <cellStyle name="Bad 5 16" xfId="4186"/>
    <cellStyle name="Bad 5 16 2" xfId="22464"/>
    <cellStyle name="Bad 5 17" xfId="4187"/>
    <cellStyle name="Bad 5 17 2" xfId="22465"/>
    <cellStyle name="Bad 5 18" xfId="4188"/>
    <cellStyle name="Bad 5 18 2" xfId="22466"/>
    <cellStyle name="Bad 5 19" xfId="4189"/>
    <cellStyle name="Bad 5 19 2" xfId="22467"/>
    <cellStyle name="Bad 5 2" xfId="4190"/>
    <cellStyle name="Bad 5 2 2" xfId="22468"/>
    <cellStyle name="Bad 5 20" xfId="4191"/>
    <cellStyle name="Bad 5 20 2" xfId="22469"/>
    <cellStyle name="Bad 5 21" xfId="4192"/>
    <cellStyle name="Bad 5 21 2" xfId="22470"/>
    <cellStyle name="Bad 5 22" xfId="4193"/>
    <cellStyle name="Bad 5 22 2" xfId="22471"/>
    <cellStyle name="Bad 5 23" xfId="4194"/>
    <cellStyle name="Bad 5 23 2" xfId="22472"/>
    <cellStyle name="Bad 5 24" xfId="4195"/>
    <cellStyle name="Bad 5 24 2" xfId="22473"/>
    <cellStyle name="Bad 5 25" xfId="4196"/>
    <cellStyle name="Bad 5 25 2" xfId="22474"/>
    <cellStyle name="Bad 5 26" xfId="4197"/>
    <cellStyle name="Bad 5 26 2" xfId="22475"/>
    <cellStyle name="Bad 5 27" xfId="4198"/>
    <cellStyle name="Bad 5 27 2" xfId="22476"/>
    <cellStyle name="Bad 5 28" xfId="4199"/>
    <cellStyle name="Bad 5 28 2" xfId="22477"/>
    <cellStyle name="Bad 5 29" xfId="4200"/>
    <cellStyle name="Bad 5 29 2" xfId="22478"/>
    <cellStyle name="Bad 5 3" xfId="4201"/>
    <cellStyle name="Bad 5 3 2" xfId="22479"/>
    <cellStyle name="Bad 5 30" xfId="4202"/>
    <cellStyle name="Bad 5 30 2" xfId="22480"/>
    <cellStyle name="Bad 5 31" xfId="4203"/>
    <cellStyle name="Bad 5 31 2" xfId="22481"/>
    <cellStyle name="Bad 5 32" xfId="4204"/>
    <cellStyle name="Bad 5 32 2" xfId="22482"/>
    <cellStyle name="Bad 5 33" xfId="4205"/>
    <cellStyle name="Bad 5 33 2" xfId="22483"/>
    <cellStyle name="Bad 5 34" xfId="4206"/>
    <cellStyle name="Bad 5 34 2" xfId="22484"/>
    <cellStyle name="Bad 5 35" xfId="4207"/>
    <cellStyle name="Bad 5 35 2" xfId="22485"/>
    <cellStyle name="Bad 5 36" xfId="4208"/>
    <cellStyle name="Bad 5 36 2" xfId="22486"/>
    <cellStyle name="Bad 5 37" xfId="4209"/>
    <cellStyle name="Bad 5 37 2" xfId="22487"/>
    <cellStyle name="Bad 5 38" xfId="4210"/>
    <cellStyle name="Bad 5 38 2" xfId="22488"/>
    <cellStyle name="Bad 5 39" xfId="4211"/>
    <cellStyle name="Bad 5 39 2" xfId="22489"/>
    <cellStyle name="Bad 5 4" xfId="4212"/>
    <cellStyle name="Bad 5 4 2" xfId="22490"/>
    <cellStyle name="Bad 5 40" xfId="22457"/>
    <cellStyle name="Bad 5 5" xfId="4213"/>
    <cellStyle name="Bad 5 5 2" xfId="22491"/>
    <cellStyle name="Bad 5 6" xfId="4214"/>
    <cellStyle name="Bad 5 6 2" xfId="22492"/>
    <cellStyle name="Bad 5 7" xfId="4215"/>
    <cellStyle name="Bad 5 7 2" xfId="22493"/>
    <cellStyle name="Bad 5 8" xfId="4216"/>
    <cellStyle name="Bad 5 8 2" xfId="22494"/>
    <cellStyle name="Bad 5 9" xfId="4217"/>
    <cellStyle name="Bad 5 9 2" xfId="22495"/>
    <cellStyle name="Bad 6" xfId="4218"/>
    <cellStyle name="Bad 6 10" xfId="4219"/>
    <cellStyle name="Bad 6 10 2" xfId="22497"/>
    <cellStyle name="Bad 6 11" xfId="4220"/>
    <cellStyle name="Bad 6 11 2" xfId="22498"/>
    <cellStyle name="Bad 6 12" xfId="4221"/>
    <cellStyle name="Bad 6 12 2" xfId="22499"/>
    <cellStyle name="Bad 6 13" xfId="4222"/>
    <cellStyle name="Bad 6 13 2" xfId="22500"/>
    <cellStyle name="Bad 6 14" xfId="4223"/>
    <cellStyle name="Bad 6 14 2" xfId="22501"/>
    <cellStyle name="Bad 6 15" xfId="4224"/>
    <cellStyle name="Bad 6 15 2" xfId="22502"/>
    <cellStyle name="Bad 6 16" xfId="4225"/>
    <cellStyle name="Bad 6 16 2" xfId="22503"/>
    <cellStyle name="Bad 6 17" xfId="4226"/>
    <cellStyle name="Bad 6 17 2" xfId="22504"/>
    <cellStyle name="Bad 6 18" xfId="4227"/>
    <cellStyle name="Bad 6 18 2" xfId="22505"/>
    <cellStyle name="Bad 6 19" xfId="4228"/>
    <cellStyle name="Bad 6 19 2" xfId="22506"/>
    <cellStyle name="Bad 6 2" xfId="4229"/>
    <cellStyle name="Bad 6 2 2" xfId="22507"/>
    <cellStyle name="Bad 6 20" xfId="4230"/>
    <cellStyle name="Bad 6 20 2" xfId="22508"/>
    <cellStyle name="Bad 6 21" xfId="4231"/>
    <cellStyle name="Bad 6 21 2" xfId="4232"/>
    <cellStyle name="Bad 6 21 2 2" xfId="36448"/>
    <cellStyle name="Bad 6 21 3" xfId="4233"/>
    <cellStyle name="Bad 6 21 3 2" xfId="33537"/>
    <cellStyle name="Bad 6 21 4" xfId="22509"/>
    <cellStyle name="Bad 6 22" xfId="4234"/>
    <cellStyle name="Bad 6 22 2" xfId="4235"/>
    <cellStyle name="Bad 6 22 2 2" xfId="36449"/>
    <cellStyle name="Bad 6 22 3" xfId="4236"/>
    <cellStyle name="Bad 6 22 3 2" xfId="33538"/>
    <cellStyle name="Bad 6 22 4" xfId="22510"/>
    <cellStyle name="Bad 6 23" xfId="4237"/>
    <cellStyle name="Bad 6 23 2" xfId="4238"/>
    <cellStyle name="Bad 6 23 2 2" xfId="36450"/>
    <cellStyle name="Bad 6 23 3" xfId="4239"/>
    <cellStyle name="Bad 6 23 3 2" xfId="33539"/>
    <cellStyle name="Bad 6 23 4" xfId="22511"/>
    <cellStyle name="Bad 6 24" xfId="4240"/>
    <cellStyle name="Bad 6 24 2" xfId="4241"/>
    <cellStyle name="Bad 6 24 2 2" xfId="36451"/>
    <cellStyle name="Bad 6 24 3" xfId="4242"/>
    <cellStyle name="Bad 6 24 3 2" xfId="33540"/>
    <cellStyle name="Bad 6 24 4" xfId="22512"/>
    <cellStyle name="Bad 6 25" xfId="4243"/>
    <cellStyle name="Bad 6 25 2" xfId="4244"/>
    <cellStyle name="Bad 6 25 2 2" xfId="36452"/>
    <cellStyle name="Bad 6 25 3" xfId="4245"/>
    <cellStyle name="Bad 6 25 3 2" xfId="33541"/>
    <cellStyle name="Bad 6 25 4" xfId="22513"/>
    <cellStyle name="Bad 6 26" xfId="4246"/>
    <cellStyle name="Bad 6 26 2" xfId="4247"/>
    <cellStyle name="Bad 6 26 2 2" xfId="36453"/>
    <cellStyle name="Bad 6 26 3" xfId="4248"/>
    <cellStyle name="Bad 6 26 3 2" xfId="33542"/>
    <cellStyle name="Bad 6 26 4" xfId="22514"/>
    <cellStyle name="Bad 6 27" xfId="4249"/>
    <cellStyle name="Bad 6 27 2" xfId="4250"/>
    <cellStyle name="Bad 6 27 2 2" xfId="36454"/>
    <cellStyle name="Bad 6 27 3" xfId="4251"/>
    <cellStyle name="Bad 6 27 3 2" xfId="33543"/>
    <cellStyle name="Bad 6 27 4" xfId="22515"/>
    <cellStyle name="Bad 6 28" xfId="4252"/>
    <cellStyle name="Bad 6 28 2" xfId="4253"/>
    <cellStyle name="Bad 6 28 2 2" xfId="36455"/>
    <cellStyle name="Bad 6 28 3" xfId="4254"/>
    <cellStyle name="Bad 6 28 3 2" xfId="33544"/>
    <cellStyle name="Bad 6 28 4" xfId="22516"/>
    <cellStyle name="Bad 6 29" xfId="4255"/>
    <cellStyle name="Bad 6 29 2" xfId="4256"/>
    <cellStyle name="Bad 6 29 2 2" xfId="36456"/>
    <cellStyle name="Bad 6 29 3" xfId="4257"/>
    <cellStyle name="Bad 6 29 3 2" xfId="33545"/>
    <cellStyle name="Bad 6 29 4" xfId="22517"/>
    <cellStyle name="Bad 6 3" xfId="4258"/>
    <cellStyle name="Bad 6 3 2" xfId="4259"/>
    <cellStyle name="Bad 6 3 2 2" xfId="4260"/>
    <cellStyle name="Bad 6 3 2 2 2" xfId="30097"/>
    <cellStyle name="Bad 6 3 2 3" xfId="4261"/>
    <cellStyle name="Bad 6 3 2 3 2" xfId="27703"/>
    <cellStyle name="Bad 6 3 2 4" xfId="4262"/>
    <cellStyle name="Bad 6 3 2 4 2" xfId="31951"/>
    <cellStyle name="Bad 6 3 2 5" xfId="4263"/>
    <cellStyle name="Bad 6 3 2 5 2" xfId="29976"/>
    <cellStyle name="Bad 6 3 2 6" xfId="4264"/>
    <cellStyle name="Bad 6 3 2 6 2" xfId="38412"/>
    <cellStyle name="Bad 6 3 2 7" xfId="27787"/>
    <cellStyle name="Bad 6 3 3" xfId="4265"/>
    <cellStyle name="Bad 6 3 3 2" xfId="28679"/>
    <cellStyle name="Bad 6 3 4" xfId="4266"/>
    <cellStyle name="Bad 6 3 4 2" xfId="32436"/>
    <cellStyle name="Bad 6 3 5" xfId="4267"/>
    <cellStyle name="Bad 6 3 5 2" xfId="27447"/>
    <cellStyle name="Bad 6 3 6" xfId="22518"/>
    <cellStyle name="Bad 6 30" xfId="4268"/>
    <cellStyle name="Bad 6 30 2" xfId="4269"/>
    <cellStyle name="Bad 6 30 2 2" xfId="36457"/>
    <cellStyle name="Bad 6 30 3" xfId="4270"/>
    <cellStyle name="Bad 6 30 3 2" xfId="33546"/>
    <cellStyle name="Bad 6 30 4" xfId="22519"/>
    <cellStyle name="Bad 6 31" xfId="4271"/>
    <cellStyle name="Bad 6 31 2" xfId="4272"/>
    <cellStyle name="Bad 6 31 2 2" xfId="36458"/>
    <cellStyle name="Bad 6 31 3" xfId="4273"/>
    <cellStyle name="Bad 6 31 3 2" xfId="33547"/>
    <cellStyle name="Bad 6 31 4" xfId="22520"/>
    <cellStyle name="Bad 6 32" xfId="4274"/>
    <cellStyle name="Bad 6 32 2" xfId="4275"/>
    <cellStyle name="Bad 6 32 2 2" xfId="36459"/>
    <cellStyle name="Bad 6 32 3" xfId="4276"/>
    <cellStyle name="Bad 6 32 3 2" xfId="33548"/>
    <cellStyle name="Bad 6 32 4" xfId="22521"/>
    <cellStyle name="Bad 6 33" xfId="4277"/>
    <cellStyle name="Bad 6 33 2" xfId="4278"/>
    <cellStyle name="Bad 6 33 2 2" xfId="36460"/>
    <cellStyle name="Bad 6 33 3" xfId="4279"/>
    <cellStyle name="Bad 6 33 3 2" xfId="33549"/>
    <cellStyle name="Bad 6 33 4" xfId="22522"/>
    <cellStyle name="Bad 6 34" xfId="4280"/>
    <cellStyle name="Bad 6 34 2" xfId="4281"/>
    <cellStyle name="Bad 6 34 2 2" xfId="36461"/>
    <cellStyle name="Bad 6 34 3" xfId="4282"/>
    <cellStyle name="Bad 6 34 3 2" xfId="33550"/>
    <cellStyle name="Bad 6 34 4" xfId="22523"/>
    <cellStyle name="Bad 6 35" xfId="4283"/>
    <cellStyle name="Bad 6 35 2" xfId="4284"/>
    <cellStyle name="Bad 6 35 2 2" xfId="36462"/>
    <cellStyle name="Bad 6 35 3" xfId="4285"/>
    <cellStyle name="Bad 6 35 3 2" xfId="33551"/>
    <cellStyle name="Bad 6 35 4" xfId="22524"/>
    <cellStyle name="Bad 6 36" xfId="4286"/>
    <cellStyle name="Bad 6 36 2" xfId="4287"/>
    <cellStyle name="Bad 6 36 2 2" xfId="36463"/>
    <cellStyle name="Bad 6 36 3" xfId="4288"/>
    <cellStyle name="Bad 6 36 3 2" xfId="33552"/>
    <cellStyle name="Bad 6 36 4" xfId="22525"/>
    <cellStyle name="Bad 6 37" xfId="4289"/>
    <cellStyle name="Bad 6 37 2" xfId="4290"/>
    <cellStyle name="Bad 6 37 2 2" xfId="36464"/>
    <cellStyle name="Bad 6 37 3" xfId="4291"/>
    <cellStyle name="Bad 6 37 3 2" xfId="33553"/>
    <cellStyle name="Bad 6 37 4" xfId="22526"/>
    <cellStyle name="Bad 6 38" xfId="4292"/>
    <cellStyle name="Bad 6 38 2" xfId="4293"/>
    <cellStyle name="Bad 6 38 2 2" xfId="36465"/>
    <cellStyle name="Bad 6 38 3" xfId="4294"/>
    <cellStyle name="Bad 6 38 3 2" xfId="33554"/>
    <cellStyle name="Bad 6 38 4" xfId="22527"/>
    <cellStyle name="Bad 6 39" xfId="4295"/>
    <cellStyle name="Bad 6 39 2" xfId="4296"/>
    <cellStyle name="Bad 6 39 2 2" xfId="36466"/>
    <cellStyle name="Bad 6 39 3" xfId="4297"/>
    <cellStyle name="Bad 6 39 3 2" xfId="33555"/>
    <cellStyle name="Bad 6 39 4" xfId="22528"/>
    <cellStyle name="Bad 6 4" xfId="4298"/>
    <cellStyle name="Bad 6 4 2" xfId="4299"/>
    <cellStyle name="Bad 6 4 2 2" xfId="4300"/>
    <cellStyle name="Bad 6 4 2 2 2" xfId="30100"/>
    <cellStyle name="Bad 6 4 2 3" xfId="4301"/>
    <cellStyle name="Bad 6 4 2 3 2" xfId="27701"/>
    <cellStyle name="Bad 6 4 2 4" xfId="4302"/>
    <cellStyle name="Bad 6 4 2 4 2" xfId="29977"/>
    <cellStyle name="Bad 6 4 2 5" xfId="4303"/>
    <cellStyle name="Bad 6 4 2 5 2" xfId="32485"/>
    <cellStyle name="Bad 6 4 2 6" xfId="4304"/>
    <cellStyle name="Bad 6 4 2 6 2" xfId="38413"/>
    <cellStyle name="Bad 6 4 2 7" xfId="27788"/>
    <cellStyle name="Bad 6 4 3" xfId="4305"/>
    <cellStyle name="Bad 6 4 3 2" xfId="28678"/>
    <cellStyle name="Bad 6 4 4" xfId="4306"/>
    <cellStyle name="Bad 6 4 4 2" xfId="32435"/>
    <cellStyle name="Bad 6 4 5" xfId="4307"/>
    <cellStyle name="Bad 6 4 5 2" xfId="27446"/>
    <cellStyle name="Bad 6 4 6" xfId="22529"/>
    <cellStyle name="Bad 6 40" xfId="22496"/>
    <cellStyle name="Bad 6 5" xfId="4308"/>
    <cellStyle name="Bad 6 5 2" xfId="4309"/>
    <cellStyle name="Bad 6 5 2 2" xfId="4310"/>
    <cellStyle name="Bad 6 5 2 2 2" xfId="30101"/>
    <cellStyle name="Bad 6 5 2 3" xfId="4311"/>
    <cellStyle name="Bad 6 5 2 3 2" xfId="29908"/>
    <cellStyle name="Bad 6 5 2 4" xfId="4312"/>
    <cellStyle name="Bad 6 5 2 4 2" xfId="29978"/>
    <cellStyle name="Bad 6 5 2 5" xfId="4313"/>
    <cellStyle name="Bad 6 5 2 5 2" xfId="32486"/>
    <cellStyle name="Bad 6 5 2 6" xfId="4314"/>
    <cellStyle name="Bad 6 5 2 6 2" xfId="38414"/>
    <cellStyle name="Bad 6 5 2 7" xfId="27789"/>
    <cellStyle name="Bad 6 5 3" xfId="4315"/>
    <cellStyle name="Bad 6 5 3 2" xfId="28677"/>
    <cellStyle name="Bad 6 5 4" xfId="4316"/>
    <cellStyle name="Bad 6 5 4 2" xfId="32434"/>
    <cellStyle name="Bad 6 5 5" xfId="4317"/>
    <cellStyle name="Bad 6 5 5 2" xfId="27445"/>
    <cellStyle name="Bad 6 5 6" xfId="22530"/>
    <cellStyle name="Bad 6 6" xfId="4318"/>
    <cellStyle name="Bad 6 6 2" xfId="4319"/>
    <cellStyle name="Bad 6 6 2 2" xfId="4320"/>
    <cellStyle name="Bad 6 6 2 2 2" xfId="30102"/>
    <cellStyle name="Bad 6 6 2 3" xfId="4321"/>
    <cellStyle name="Bad 6 6 2 3 2" xfId="29907"/>
    <cellStyle name="Bad 6 6 2 4" xfId="4322"/>
    <cellStyle name="Bad 6 6 2 4 2" xfId="27727"/>
    <cellStyle name="Bad 6 6 2 5" xfId="4323"/>
    <cellStyle name="Bad 6 6 2 5 2" xfId="32487"/>
    <cellStyle name="Bad 6 6 2 6" xfId="4324"/>
    <cellStyle name="Bad 6 6 2 6 2" xfId="38415"/>
    <cellStyle name="Bad 6 6 2 7" xfId="27790"/>
    <cellStyle name="Bad 6 6 3" xfId="4325"/>
    <cellStyle name="Bad 6 6 3 2" xfId="28676"/>
    <cellStyle name="Bad 6 6 4" xfId="4326"/>
    <cellStyle name="Bad 6 6 4 2" xfId="32433"/>
    <cellStyle name="Bad 6 6 5" xfId="4327"/>
    <cellStyle name="Bad 6 6 5 2" xfId="27444"/>
    <cellStyle name="Bad 6 6 6" xfId="22531"/>
    <cellStyle name="Bad 6 7" xfId="4328"/>
    <cellStyle name="Bad 6 7 2" xfId="4329"/>
    <cellStyle name="Bad 6 7 2 2" xfId="36467"/>
    <cellStyle name="Bad 6 7 3" xfId="4330"/>
    <cellStyle name="Bad 6 7 3 2" xfId="33556"/>
    <cellStyle name="Bad 6 7 4" xfId="22532"/>
    <cellStyle name="Bad 6 8" xfId="4331"/>
    <cellStyle name="Bad 6 8 2" xfId="4332"/>
    <cellStyle name="Bad 6 8 2 2" xfId="36468"/>
    <cellStyle name="Bad 6 8 3" xfId="4333"/>
    <cellStyle name="Bad 6 8 3 2" xfId="33557"/>
    <cellStyle name="Bad 6 8 4" xfId="22533"/>
    <cellStyle name="Bad 6 9" xfId="4334"/>
    <cellStyle name="Bad 6 9 2" xfId="4335"/>
    <cellStyle name="Bad 6 9 2 2" xfId="36469"/>
    <cellStyle name="Bad 6 9 3" xfId="4336"/>
    <cellStyle name="Bad 6 9 3 2" xfId="33558"/>
    <cellStyle name="Bad 6 9 4" xfId="22534"/>
    <cellStyle name="Bad 7" xfId="4337"/>
    <cellStyle name="Bad 7 10" xfId="4338"/>
    <cellStyle name="Bad 7 10 2" xfId="4339"/>
    <cellStyle name="Bad 7 10 2 2" xfId="36470"/>
    <cellStyle name="Bad 7 10 3" xfId="4340"/>
    <cellStyle name="Bad 7 10 3 2" xfId="33559"/>
    <cellStyle name="Bad 7 10 4" xfId="22536"/>
    <cellStyle name="Bad 7 11" xfId="4341"/>
    <cellStyle name="Bad 7 11 2" xfId="4342"/>
    <cellStyle name="Bad 7 11 2 2" xfId="36471"/>
    <cellStyle name="Bad 7 11 3" xfId="4343"/>
    <cellStyle name="Bad 7 11 3 2" xfId="33560"/>
    <cellStyle name="Bad 7 11 4" xfId="22537"/>
    <cellStyle name="Bad 7 12" xfId="4344"/>
    <cellStyle name="Bad 7 12 2" xfId="4345"/>
    <cellStyle name="Bad 7 12 2 2" xfId="36472"/>
    <cellStyle name="Bad 7 12 3" xfId="4346"/>
    <cellStyle name="Bad 7 12 3 2" xfId="33561"/>
    <cellStyle name="Bad 7 12 4" xfId="22538"/>
    <cellStyle name="Bad 7 13" xfId="4347"/>
    <cellStyle name="Bad 7 13 2" xfId="4348"/>
    <cellStyle name="Bad 7 13 2 2" xfId="36473"/>
    <cellStyle name="Bad 7 13 3" xfId="4349"/>
    <cellStyle name="Bad 7 13 3 2" xfId="33562"/>
    <cellStyle name="Bad 7 13 4" xfId="22539"/>
    <cellStyle name="Bad 7 14" xfId="4350"/>
    <cellStyle name="Bad 7 14 2" xfId="4351"/>
    <cellStyle name="Bad 7 14 2 2" xfId="36474"/>
    <cellStyle name="Bad 7 14 3" xfId="4352"/>
    <cellStyle name="Bad 7 14 3 2" xfId="33563"/>
    <cellStyle name="Bad 7 14 4" xfId="22540"/>
    <cellStyle name="Bad 7 15" xfId="4353"/>
    <cellStyle name="Bad 7 15 2" xfId="4354"/>
    <cellStyle name="Bad 7 15 2 2" xfId="36475"/>
    <cellStyle name="Bad 7 15 3" xfId="4355"/>
    <cellStyle name="Bad 7 15 3 2" xfId="33564"/>
    <cellStyle name="Bad 7 15 4" xfId="22541"/>
    <cellStyle name="Bad 7 16" xfId="4356"/>
    <cellStyle name="Bad 7 16 2" xfId="4357"/>
    <cellStyle name="Bad 7 16 2 2" xfId="36476"/>
    <cellStyle name="Bad 7 16 3" xfId="4358"/>
    <cellStyle name="Bad 7 16 3 2" xfId="33565"/>
    <cellStyle name="Bad 7 16 4" xfId="22542"/>
    <cellStyle name="Bad 7 17" xfId="4359"/>
    <cellStyle name="Bad 7 17 2" xfId="4360"/>
    <cellStyle name="Bad 7 17 2 2" xfId="36477"/>
    <cellStyle name="Bad 7 17 3" xfId="4361"/>
    <cellStyle name="Bad 7 17 3 2" xfId="33566"/>
    <cellStyle name="Bad 7 17 4" xfId="22543"/>
    <cellStyle name="Bad 7 18" xfId="4362"/>
    <cellStyle name="Bad 7 18 2" xfId="4363"/>
    <cellStyle name="Bad 7 18 2 2" xfId="36478"/>
    <cellStyle name="Bad 7 18 3" xfId="4364"/>
    <cellStyle name="Bad 7 18 3 2" xfId="33567"/>
    <cellStyle name="Bad 7 18 4" xfId="22544"/>
    <cellStyle name="Bad 7 19" xfId="4365"/>
    <cellStyle name="Bad 7 19 2" xfId="4366"/>
    <cellStyle name="Bad 7 19 2 2" xfId="36479"/>
    <cellStyle name="Bad 7 19 3" xfId="4367"/>
    <cellStyle name="Bad 7 19 3 2" xfId="33568"/>
    <cellStyle name="Bad 7 19 4" xfId="22545"/>
    <cellStyle name="Bad 7 2" xfId="4368"/>
    <cellStyle name="Bad 7 2 2" xfId="4369"/>
    <cellStyle name="Bad 7 2 2 2" xfId="4370"/>
    <cellStyle name="Bad 7 2 2 2 2" xfId="30106"/>
    <cellStyle name="Bad 7 2 2 3" xfId="4371"/>
    <cellStyle name="Bad 7 2 2 3 2" xfId="27699"/>
    <cellStyle name="Bad 7 2 2 4" xfId="4372"/>
    <cellStyle name="Bad 7 2 2 4 2" xfId="27729"/>
    <cellStyle name="Bad 7 2 2 5" xfId="4373"/>
    <cellStyle name="Bad 7 2 2 5 2" xfId="29974"/>
    <cellStyle name="Bad 7 2 2 6" xfId="4374"/>
    <cellStyle name="Bad 7 2 2 6 2" xfId="38417"/>
    <cellStyle name="Bad 7 2 2 7" xfId="27792"/>
    <cellStyle name="Bad 7 2 3" xfId="4375"/>
    <cellStyle name="Bad 7 2 3 2" xfId="28674"/>
    <cellStyle name="Bad 7 2 4" xfId="4376"/>
    <cellStyle name="Bad 7 2 4 2" xfId="32431"/>
    <cellStyle name="Bad 7 2 5" xfId="4377"/>
    <cellStyle name="Bad 7 2 5 2" xfId="29232"/>
    <cellStyle name="Bad 7 2 6" xfId="22546"/>
    <cellStyle name="Bad 7 20" xfId="4378"/>
    <cellStyle name="Bad 7 20 2" xfId="4379"/>
    <cellStyle name="Bad 7 20 2 2" xfId="36480"/>
    <cellStyle name="Bad 7 20 3" xfId="4380"/>
    <cellStyle name="Bad 7 20 3 2" xfId="33569"/>
    <cellStyle name="Bad 7 20 4" xfId="22547"/>
    <cellStyle name="Bad 7 21" xfId="4381"/>
    <cellStyle name="Bad 7 21 2" xfId="4382"/>
    <cellStyle name="Bad 7 21 2 2" xfId="36481"/>
    <cellStyle name="Bad 7 21 3" xfId="4383"/>
    <cellStyle name="Bad 7 21 3 2" xfId="33570"/>
    <cellStyle name="Bad 7 21 4" xfId="22548"/>
    <cellStyle name="Bad 7 22" xfId="4384"/>
    <cellStyle name="Bad 7 22 2" xfId="4385"/>
    <cellStyle name="Bad 7 22 2 2" xfId="36482"/>
    <cellStyle name="Bad 7 22 3" xfId="4386"/>
    <cellStyle name="Bad 7 22 3 2" xfId="33571"/>
    <cellStyle name="Bad 7 22 4" xfId="22549"/>
    <cellStyle name="Bad 7 23" xfId="4387"/>
    <cellStyle name="Bad 7 23 2" xfId="4388"/>
    <cellStyle name="Bad 7 23 2 2" xfId="36483"/>
    <cellStyle name="Bad 7 23 3" xfId="4389"/>
    <cellStyle name="Bad 7 23 3 2" xfId="33572"/>
    <cellStyle name="Bad 7 23 4" xfId="22550"/>
    <cellStyle name="Bad 7 24" xfId="4390"/>
    <cellStyle name="Bad 7 24 2" xfId="4391"/>
    <cellStyle name="Bad 7 24 2 2" xfId="36484"/>
    <cellStyle name="Bad 7 24 3" xfId="4392"/>
    <cellStyle name="Bad 7 24 3 2" xfId="33573"/>
    <cellStyle name="Bad 7 24 4" xfId="22551"/>
    <cellStyle name="Bad 7 25" xfId="4393"/>
    <cellStyle name="Bad 7 25 2" xfId="4394"/>
    <cellStyle name="Bad 7 25 2 2" xfId="36485"/>
    <cellStyle name="Bad 7 25 3" xfId="4395"/>
    <cellStyle name="Bad 7 25 3 2" xfId="33574"/>
    <cellStyle name="Bad 7 25 4" xfId="22552"/>
    <cellStyle name="Bad 7 26" xfId="4396"/>
    <cellStyle name="Bad 7 26 2" xfId="4397"/>
    <cellStyle name="Bad 7 26 2 2" xfId="36486"/>
    <cellStyle name="Bad 7 26 3" xfId="4398"/>
    <cellStyle name="Bad 7 26 3 2" xfId="33575"/>
    <cellStyle name="Bad 7 26 4" xfId="22553"/>
    <cellStyle name="Bad 7 27" xfId="4399"/>
    <cellStyle name="Bad 7 27 2" xfId="4400"/>
    <cellStyle name="Bad 7 27 2 2" xfId="36487"/>
    <cellStyle name="Bad 7 27 3" xfId="4401"/>
    <cellStyle name="Bad 7 27 3 2" xfId="33576"/>
    <cellStyle name="Bad 7 27 4" xfId="22554"/>
    <cellStyle name="Bad 7 28" xfId="4402"/>
    <cellStyle name="Bad 7 28 2" xfId="4403"/>
    <cellStyle name="Bad 7 28 2 2" xfId="36488"/>
    <cellStyle name="Bad 7 28 3" xfId="4404"/>
    <cellStyle name="Bad 7 28 3 2" xfId="33577"/>
    <cellStyle name="Bad 7 28 4" xfId="22555"/>
    <cellStyle name="Bad 7 29" xfId="4405"/>
    <cellStyle name="Bad 7 29 2" xfId="4406"/>
    <cellStyle name="Bad 7 29 2 2" xfId="36489"/>
    <cellStyle name="Bad 7 29 3" xfId="4407"/>
    <cellStyle name="Bad 7 29 3 2" xfId="33578"/>
    <cellStyle name="Bad 7 29 4" xfId="22556"/>
    <cellStyle name="Bad 7 3" xfId="4408"/>
    <cellStyle name="Bad 7 3 2" xfId="4409"/>
    <cellStyle name="Bad 7 3 2 2" xfId="4410"/>
    <cellStyle name="Bad 7 3 2 2 2" xfId="30108"/>
    <cellStyle name="Bad 7 3 2 3" xfId="4411"/>
    <cellStyle name="Bad 7 3 2 3 2" xfId="27697"/>
    <cellStyle name="Bad 7 3 2 4" xfId="4412"/>
    <cellStyle name="Bad 7 3 2 4 2" xfId="27730"/>
    <cellStyle name="Bad 7 3 2 5" xfId="4413"/>
    <cellStyle name="Bad 7 3 2 5 2" xfId="27726"/>
    <cellStyle name="Bad 7 3 2 6" xfId="4414"/>
    <cellStyle name="Bad 7 3 2 6 2" xfId="38418"/>
    <cellStyle name="Bad 7 3 2 7" xfId="27793"/>
    <cellStyle name="Bad 7 3 3" xfId="4415"/>
    <cellStyle name="Bad 7 3 3 2" xfId="28673"/>
    <cellStyle name="Bad 7 3 4" xfId="4416"/>
    <cellStyle name="Bad 7 3 4 2" xfId="32430"/>
    <cellStyle name="Bad 7 3 5" xfId="4417"/>
    <cellStyle name="Bad 7 3 5 2" xfId="33090"/>
    <cellStyle name="Bad 7 3 6" xfId="22557"/>
    <cellStyle name="Bad 7 30" xfId="4418"/>
    <cellStyle name="Bad 7 30 2" xfId="4419"/>
    <cellStyle name="Bad 7 30 2 2" xfId="36490"/>
    <cellStyle name="Bad 7 30 3" xfId="4420"/>
    <cellStyle name="Bad 7 30 3 2" xfId="33579"/>
    <cellStyle name="Bad 7 30 4" xfId="22558"/>
    <cellStyle name="Bad 7 31" xfId="4421"/>
    <cellStyle name="Bad 7 31 2" xfId="4422"/>
    <cellStyle name="Bad 7 31 2 2" xfId="36491"/>
    <cellStyle name="Bad 7 31 3" xfId="4423"/>
    <cellStyle name="Bad 7 31 3 2" xfId="33580"/>
    <cellStyle name="Bad 7 31 4" xfId="22559"/>
    <cellStyle name="Bad 7 32" xfId="4424"/>
    <cellStyle name="Bad 7 32 2" xfId="4425"/>
    <cellStyle name="Bad 7 32 2 2" xfId="36492"/>
    <cellStyle name="Bad 7 32 3" xfId="4426"/>
    <cellStyle name="Bad 7 32 3 2" xfId="33581"/>
    <cellStyle name="Bad 7 32 4" xfId="22560"/>
    <cellStyle name="Bad 7 33" xfId="4427"/>
    <cellStyle name="Bad 7 33 2" xfId="4428"/>
    <cellStyle name="Bad 7 33 2 2" xfId="36493"/>
    <cellStyle name="Bad 7 33 3" xfId="4429"/>
    <cellStyle name="Bad 7 33 3 2" xfId="33582"/>
    <cellStyle name="Bad 7 33 4" xfId="22561"/>
    <cellStyle name="Bad 7 34" xfId="4430"/>
    <cellStyle name="Bad 7 34 2" xfId="4431"/>
    <cellStyle name="Bad 7 34 2 2" xfId="36494"/>
    <cellStyle name="Bad 7 34 3" xfId="4432"/>
    <cellStyle name="Bad 7 34 3 2" xfId="33583"/>
    <cellStyle name="Bad 7 34 4" xfId="22562"/>
    <cellStyle name="Bad 7 35" xfId="4433"/>
    <cellStyle name="Bad 7 35 2" xfId="4434"/>
    <cellStyle name="Bad 7 35 2 2" xfId="36495"/>
    <cellStyle name="Bad 7 35 3" xfId="4435"/>
    <cellStyle name="Bad 7 35 3 2" xfId="33584"/>
    <cellStyle name="Bad 7 35 4" xfId="22563"/>
    <cellStyle name="Bad 7 36" xfId="4436"/>
    <cellStyle name="Bad 7 36 2" xfId="4437"/>
    <cellStyle name="Bad 7 36 2 2" xfId="36496"/>
    <cellStyle name="Bad 7 36 3" xfId="4438"/>
    <cellStyle name="Bad 7 36 3 2" xfId="33585"/>
    <cellStyle name="Bad 7 36 4" xfId="22564"/>
    <cellStyle name="Bad 7 37" xfId="4439"/>
    <cellStyle name="Bad 7 37 2" xfId="4440"/>
    <cellStyle name="Bad 7 37 2 2" xfId="36497"/>
    <cellStyle name="Bad 7 37 3" xfId="4441"/>
    <cellStyle name="Bad 7 37 3 2" xfId="33586"/>
    <cellStyle name="Bad 7 37 4" xfId="22565"/>
    <cellStyle name="Bad 7 38" xfId="4442"/>
    <cellStyle name="Bad 7 38 2" xfId="4443"/>
    <cellStyle name="Bad 7 38 2 2" xfId="36498"/>
    <cellStyle name="Bad 7 38 3" xfId="4444"/>
    <cellStyle name="Bad 7 38 3 2" xfId="33587"/>
    <cellStyle name="Bad 7 38 4" xfId="22566"/>
    <cellStyle name="Bad 7 39" xfId="4445"/>
    <cellStyle name="Bad 7 39 2" xfId="4446"/>
    <cellStyle name="Bad 7 39 2 2" xfId="36499"/>
    <cellStyle name="Bad 7 39 3" xfId="4447"/>
    <cellStyle name="Bad 7 39 3 2" xfId="33588"/>
    <cellStyle name="Bad 7 39 4" xfId="22567"/>
    <cellStyle name="Bad 7 4" xfId="4448"/>
    <cellStyle name="Bad 7 4 2" xfId="4449"/>
    <cellStyle name="Bad 7 4 2 2" xfId="4450"/>
    <cellStyle name="Bad 7 4 2 2 2" xfId="30118"/>
    <cellStyle name="Bad 7 4 2 3" xfId="4451"/>
    <cellStyle name="Bad 7 4 2 3 2" xfId="27695"/>
    <cellStyle name="Bad 7 4 2 4" xfId="4452"/>
    <cellStyle name="Bad 7 4 2 4 2" xfId="29979"/>
    <cellStyle name="Bad 7 4 2 5" xfId="4453"/>
    <cellStyle name="Bad 7 4 2 5 2" xfId="32489"/>
    <cellStyle name="Bad 7 4 2 6" xfId="4454"/>
    <cellStyle name="Bad 7 4 2 6 2" xfId="38419"/>
    <cellStyle name="Bad 7 4 2 7" xfId="27794"/>
    <cellStyle name="Bad 7 4 3" xfId="4455"/>
    <cellStyle name="Bad 7 4 3 2" xfId="28672"/>
    <cellStyle name="Bad 7 4 4" xfId="4456"/>
    <cellStyle name="Bad 7 4 4 2" xfId="32429"/>
    <cellStyle name="Bad 7 4 5" xfId="4457"/>
    <cellStyle name="Bad 7 4 5 2" xfId="33089"/>
    <cellStyle name="Bad 7 4 6" xfId="22568"/>
    <cellStyle name="Bad 7 40" xfId="4458"/>
    <cellStyle name="Bad 7 40 2" xfId="4459"/>
    <cellStyle name="Bad 7 40 2 2" xfId="30104"/>
    <cellStyle name="Bad 7 40 3" xfId="4460"/>
    <cellStyle name="Bad 7 40 3 2" xfId="29905"/>
    <cellStyle name="Bad 7 40 4" xfId="4461"/>
    <cellStyle name="Bad 7 40 4 2" xfId="27728"/>
    <cellStyle name="Bad 7 40 5" xfId="4462"/>
    <cellStyle name="Bad 7 40 5 2" xfId="29975"/>
    <cellStyle name="Bad 7 40 6" xfId="4463"/>
    <cellStyle name="Bad 7 40 6 2" xfId="38416"/>
    <cellStyle name="Bad 7 40 7" xfId="27791"/>
    <cellStyle name="Bad 7 41" xfId="4464"/>
    <cellStyle name="Bad 7 41 2" xfId="28675"/>
    <cellStyle name="Bad 7 42" xfId="4465"/>
    <cellStyle name="Bad 7 42 2" xfId="32432"/>
    <cellStyle name="Bad 7 43" xfId="4466"/>
    <cellStyle name="Bad 7 43 2" xfId="27443"/>
    <cellStyle name="Bad 7 44" xfId="22535"/>
    <cellStyle name="Bad 7 5" xfId="4467"/>
    <cellStyle name="Bad 7 5 2" xfId="4468"/>
    <cellStyle name="Bad 7 5 2 2" xfId="4469"/>
    <cellStyle name="Bad 7 5 2 2 2" xfId="30119"/>
    <cellStyle name="Bad 7 5 2 3" xfId="4470"/>
    <cellStyle name="Bad 7 5 2 3 2" xfId="27694"/>
    <cellStyle name="Bad 7 5 2 4" xfId="4471"/>
    <cellStyle name="Bad 7 5 2 4 2" xfId="29980"/>
    <cellStyle name="Bad 7 5 2 5" xfId="4472"/>
    <cellStyle name="Bad 7 5 2 5 2" xfId="32490"/>
    <cellStyle name="Bad 7 5 2 6" xfId="4473"/>
    <cellStyle name="Bad 7 5 2 6 2" xfId="38420"/>
    <cellStyle name="Bad 7 5 2 7" xfId="27795"/>
    <cellStyle name="Bad 7 5 3" xfId="4474"/>
    <cellStyle name="Bad 7 5 3 2" xfId="28671"/>
    <cellStyle name="Bad 7 5 4" xfId="4475"/>
    <cellStyle name="Bad 7 5 4 2" xfId="32428"/>
    <cellStyle name="Bad 7 5 5" xfId="4476"/>
    <cellStyle name="Bad 7 5 5 2" xfId="33088"/>
    <cellStyle name="Bad 7 5 6" xfId="22569"/>
    <cellStyle name="Bad 7 6" xfId="4477"/>
    <cellStyle name="Bad 7 6 2" xfId="4478"/>
    <cellStyle name="Bad 7 6 2 2" xfId="4479"/>
    <cellStyle name="Bad 7 6 2 2 2" xfId="30120"/>
    <cellStyle name="Bad 7 6 2 3" xfId="4480"/>
    <cellStyle name="Bad 7 6 2 3 2" xfId="27693"/>
    <cellStyle name="Bad 7 6 2 4" xfId="4481"/>
    <cellStyle name="Bad 7 6 2 4 2" xfId="29981"/>
    <cellStyle name="Bad 7 6 2 5" xfId="4482"/>
    <cellStyle name="Bad 7 6 2 5 2" xfId="32491"/>
    <cellStyle name="Bad 7 6 2 6" xfId="4483"/>
    <cellStyle name="Bad 7 6 2 6 2" xfId="38421"/>
    <cellStyle name="Bad 7 6 2 7" xfId="27796"/>
    <cellStyle name="Bad 7 6 3" xfId="4484"/>
    <cellStyle name="Bad 7 6 3 2" xfId="28670"/>
    <cellStyle name="Bad 7 6 4" xfId="4485"/>
    <cellStyle name="Bad 7 6 4 2" xfId="32427"/>
    <cellStyle name="Bad 7 6 5" xfId="4486"/>
    <cellStyle name="Bad 7 6 5 2" xfId="33087"/>
    <cellStyle name="Bad 7 6 6" xfId="22570"/>
    <cellStyle name="Bad 7 7" xfId="4487"/>
    <cellStyle name="Bad 7 7 2" xfId="4488"/>
    <cellStyle name="Bad 7 7 2 2" xfId="36500"/>
    <cellStyle name="Bad 7 7 3" xfId="4489"/>
    <cellStyle name="Bad 7 7 3 2" xfId="33589"/>
    <cellStyle name="Bad 7 7 4" xfId="22571"/>
    <cellStyle name="Bad 7 8" xfId="4490"/>
    <cellStyle name="Bad 7 8 2" xfId="4491"/>
    <cellStyle name="Bad 7 8 2 2" xfId="36501"/>
    <cellStyle name="Bad 7 8 3" xfId="4492"/>
    <cellStyle name="Bad 7 8 3 2" xfId="33590"/>
    <cellStyle name="Bad 7 8 4" xfId="22572"/>
    <cellStyle name="Bad 7 9" xfId="4493"/>
    <cellStyle name="Bad 7 9 2" xfId="4494"/>
    <cellStyle name="Bad 7 9 2 2" xfId="36502"/>
    <cellStyle name="Bad 7 9 3" xfId="4495"/>
    <cellStyle name="Bad 7 9 3 2" xfId="33591"/>
    <cellStyle name="Bad 7 9 4" xfId="22573"/>
    <cellStyle name="Bad 8" xfId="4496"/>
    <cellStyle name="Bad 8 2" xfId="4497"/>
    <cellStyle name="Bad 8 2 2" xfId="4498"/>
    <cellStyle name="Bad 8 2 2 2" xfId="30124"/>
    <cellStyle name="Bad 8 2 3" xfId="4499"/>
    <cellStyle name="Bad 8 2 3 2" xfId="29903"/>
    <cellStyle name="Bad 8 2 4" xfId="4500"/>
    <cellStyle name="Bad 8 2 4 2" xfId="29982"/>
    <cellStyle name="Bad 8 2 5" xfId="4501"/>
    <cellStyle name="Bad 8 2 5 2" xfId="32492"/>
    <cellStyle name="Bad 8 2 6" xfId="4502"/>
    <cellStyle name="Bad 8 2 6 2" xfId="38422"/>
    <cellStyle name="Bad 8 2 7" xfId="27797"/>
    <cellStyle name="Bad 8 3" xfId="4503"/>
    <cellStyle name="Bad 8 3 2" xfId="28669"/>
    <cellStyle name="Bad 8 4" xfId="4504"/>
    <cellStyle name="Bad 8 4 2" xfId="32426"/>
    <cellStyle name="Bad 8 5" xfId="4505"/>
    <cellStyle name="Bad 8 5 2" xfId="33086"/>
    <cellStyle name="Bad 8 6" xfId="22574"/>
    <cellStyle name="bb" xfId="4506"/>
    <cellStyle name="bb 2" xfId="22264"/>
    <cellStyle name="bl" xfId="4507"/>
    <cellStyle name="bl 2" xfId="22265"/>
    <cellStyle name="black bar" xfId="4508"/>
    <cellStyle name="black bar 2" xfId="22266"/>
    <cellStyle name="bottomtable" xfId="4509"/>
    <cellStyle name="bottomtable 2" xfId="4510"/>
    <cellStyle name="bottomtable 2 2" xfId="4511"/>
    <cellStyle name="bottomtable 2 3" xfId="4512"/>
    <cellStyle name="bottomtable 2 4" xfId="4513"/>
    <cellStyle name="bottomtable 2 5" xfId="4514"/>
    <cellStyle name="bottomtable 2 6" xfId="4515"/>
    <cellStyle name="bottomtable 2 7" xfId="4516"/>
    <cellStyle name="bottomtable 3" xfId="22267"/>
    <cellStyle name="brtable" xfId="4517"/>
    <cellStyle name="brtable 2" xfId="22268"/>
    <cellStyle name="Calc Currency (0)" xfId="4518"/>
    <cellStyle name="Calc Currency (0) 2" xfId="22269"/>
    <cellStyle name="Calc Currency (2)" xfId="4519"/>
    <cellStyle name="Calc Currency (2) 2" xfId="22270"/>
    <cellStyle name="Calc Percent (0)" xfId="4520"/>
    <cellStyle name="Calc Percent (0) 2" xfId="4521"/>
    <cellStyle name="Calc Percent (0) 2 2" xfId="4522"/>
    <cellStyle name="Calc Percent (0) 2 3" xfId="4523"/>
    <cellStyle name="Calc Percent (0) 2 4" xfId="4524"/>
    <cellStyle name="Calc Percent (0) 2 5" xfId="4525"/>
    <cellStyle name="Calc Percent (0) 2 6" xfId="4526"/>
    <cellStyle name="Calc Percent (0) 2 7" xfId="4527"/>
    <cellStyle name="Calc Percent (0) 3" xfId="22271"/>
    <cellStyle name="Calc Percent (1)" xfId="4528"/>
    <cellStyle name="Calc Percent (1) 2" xfId="4529"/>
    <cellStyle name="Calc Percent (1) 2 2" xfId="4530"/>
    <cellStyle name="Calc Percent (1) 2 3" xfId="4531"/>
    <cellStyle name="Calc Percent (1) 2 4" xfId="4532"/>
    <cellStyle name="Calc Percent (1) 2 5" xfId="4533"/>
    <cellStyle name="Calc Percent (1) 2 6" xfId="4534"/>
    <cellStyle name="Calc Percent (1) 2 7" xfId="4535"/>
    <cellStyle name="Calc Percent (1) 3" xfId="22272"/>
    <cellStyle name="Calc Percent (2)" xfId="4536"/>
    <cellStyle name="Calc Percent (2) 2" xfId="4537"/>
    <cellStyle name="Calc Percent (2) 2 2" xfId="4538"/>
    <cellStyle name="Calc Percent (2) 2 3" xfId="4539"/>
    <cellStyle name="Calc Percent (2) 2 4" xfId="4540"/>
    <cellStyle name="Calc Percent (2) 2 5" xfId="4541"/>
    <cellStyle name="Calc Percent (2) 2 6" xfId="4542"/>
    <cellStyle name="Calc Percent (2) 2 7" xfId="4543"/>
    <cellStyle name="Calc Percent (2) 3" xfId="22273"/>
    <cellStyle name="Calc Units (0)" xfId="4544"/>
    <cellStyle name="Calc Units (0) 2" xfId="22274"/>
    <cellStyle name="Calc Units (1)" xfId="4545"/>
    <cellStyle name="Calc Units (1) 2" xfId="4546"/>
    <cellStyle name="Calc Units (1) 2 2" xfId="4547"/>
    <cellStyle name="Calc Units (1) 2 3" xfId="4548"/>
    <cellStyle name="Calc Units (1) 2 4" xfId="4549"/>
    <cellStyle name="Calc Units (1) 2 5" xfId="4550"/>
    <cellStyle name="Calc Units (1) 2 6" xfId="4551"/>
    <cellStyle name="Calc Units (1) 2 7" xfId="4552"/>
    <cellStyle name="Calc Units (1) 3" xfId="22275"/>
    <cellStyle name="Calc Units (2)" xfId="4553"/>
    <cellStyle name="Calc Units (2) 2" xfId="22276"/>
    <cellStyle name="Calculation 10" xfId="4554"/>
    <cellStyle name="Calculation 10 2" xfId="28668"/>
    <cellStyle name="Calculation 11" xfId="4555"/>
    <cellStyle name="Calculation 11 2" xfId="32425"/>
    <cellStyle name="Calculation 12" xfId="4556"/>
    <cellStyle name="Calculation 12 2" xfId="33085"/>
    <cellStyle name="Calculation 2" xfId="4557"/>
    <cellStyle name="Calculation 2 10" xfId="4558"/>
    <cellStyle name="Calculation 2 10 2" xfId="4559"/>
    <cellStyle name="Calculation 2 10 2 2" xfId="4560"/>
    <cellStyle name="Calculation 2 10 2 2 2" xfId="30127"/>
    <cellStyle name="Calculation 2 10 2 3" xfId="4561"/>
    <cellStyle name="Calculation 2 10 2 3 2" xfId="29900"/>
    <cellStyle name="Calculation 2 10 2 4" xfId="4562"/>
    <cellStyle name="Calculation 2 10 2 4 2" xfId="27733"/>
    <cellStyle name="Calculation 2 10 2 5" xfId="4563"/>
    <cellStyle name="Calculation 2 10 2 5 2" xfId="27725"/>
    <cellStyle name="Calculation 2 10 2 6" xfId="4564"/>
    <cellStyle name="Calculation 2 10 2 6 2" xfId="38425"/>
    <cellStyle name="Calculation 2 10 2 7" xfId="27800"/>
    <cellStyle name="Calculation 2 10 3" xfId="4565"/>
    <cellStyle name="Calculation 2 10 3 2" xfId="28666"/>
    <cellStyle name="Calculation 2 10 4" xfId="4566"/>
    <cellStyle name="Calculation 2 10 4 2" xfId="31368"/>
    <cellStyle name="Calculation 2 10 5" xfId="4567"/>
    <cellStyle name="Calculation 2 10 5 2" xfId="33083"/>
    <cellStyle name="Calculation 2 10 6" xfId="22577"/>
    <cellStyle name="Calculation 2 11" xfId="4568"/>
    <cellStyle name="Calculation 2 11 2" xfId="4569"/>
    <cellStyle name="Calculation 2 11 2 2" xfId="4570"/>
    <cellStyle name="Calculation 2 11 2 2 2" xfId="30128"/>
    <cellStyle name="Calculation 2 11 2 3" xfId="4571"/>
    <cellStyle name="Calculation 2 11 2 3 2" xfId="29899"/>
    <cellStyle name="Calculation 2 11 2 4" xfId="4572"/>
    <cellStyle name="Calculation 2 11 2 4 2" xfId="27734"/>
    <cellStyle name="Calculation 2 11 2 5" xfId="4573"/>
    <cellStyle name="Calculation 2 11 2 5 2" xfId="27724"/>
    <cellStyle name="Calculation 2 11 2 6" xfId="4574"/>
    <cellStyle name="Calculation 2 11 2 6 2" xfId="38426"/>
    <cellStyle name="Calculation 2 11 2 7" xfId="27801"/>
    <cellStyle name="Calculation 2 11 3" xfId="4575"/>
    <cellStyle name="Calculation 2 11 3 2" xfId="28665"/>
    <cellStyle name="Calculation 2 11 4" xfId="4576"/>
    <cellStyle name="Calculation 2 11 4 2" xfId="32423"/>
    <cellStyle name="Calculation 2 11 5" xfId="4577"/>
    <cellStyle name="Calculation 2 11 5 2" xfId="33082"/>
    <cellStyle name="Calculation 2 11 6" xfId="22578"/>
    <cellStyle name="Calculation 2 12" xfId="4578"/>
    <cellStyle name="Calculation 2 12 2" xfId="4579"/>
    <cellStyle name="Calculation 2 12 2 2" xfId="4580"/>
    <cellStyle name="Calculation 2 12 2 2 2" xfId="30129"/>
    <cellStyle name="Calculation 2 12 2 3" xfId="4581"/>
    <cellStyle name="Calculation 2 12 2 3 2" xfId="29898"/>
    <cellStyle name="Calculation 2 12 2 4" xfId="4582"/>
    <cellStyle name="Calculation 2 12 2 4 2" xfId="27735"/>
    <cellStyle name="Calculation 2 12 2 5" xfId="4583"/>
    <cellStyle name="Calculation 2 12 2 5 2" xfId="27723"/>
    <cellStyle name="Calculation 2 12 2 6" xfId="4584"/>
    <cellStyle name="Calculation 2 12 2 6 2" xfId="38427"/>
    <cellStyle name="Calculation 2 12 2 7" xfId="27802"/>
    <cellStyle name="Calculation 2 12 3" xfId="4585"/>
    <cellStyle name="Calculation 2 12 3 2" xfId="28664"/>
    <cellStyle name="Calculation 2 12 4" xfId="4586"/>
    <cellStyle name="Calculation 2 12 4 2" xfId="32422"/>
    <cellStyle name="Calculation 2 12 5" xfId="4587"/>
    <cellStyle name="Calculation 2 12 5 2" xfId="33081"/>
    <cellStyle name="Calculation 2 12 6" xfId="22579"/>
    <cellStyle name="Calculation 2 13" xfId="4588"/>
    <cellStyle name="Calculation 2 13 2" xfId="4589"/>
    <cellStyle name="Calculation 2 13 2 2" xfId="4590"/>
    <cellStyle name="Calculation 2 13 2 2 2" xfId="30130"/>
    <cellStyle name="Calculation 2 13 2 3" xfId="4591"/>
    <cellStyle name="Calculation 2 13 2 3 2" xfId="29897"/>
    <cellStyle name="Calculation 2 13 2 4" xfId="4592"/>
    <cellStyle name="Calculation 2 13 2 4 2" xfId="27736"/>
    <cellStyle name="Calculation 2 13 2 5" xfId="4593"/>
    <cellStyle name="Calculation 2 13 2 5 2" xfId="28700"/>
    <cellStyle name="Calculation 2 13 2 6" xfId="4594"/>
    <cellStyle name="Calculation 2 13 2 6 2" xfId="38428"/>
    <cellStyle name="Calculation 2 13 2 7" xfId="27803"/>
    <cellStyle name="Calculation 2 13 3" xfId="4595"/>
    <cellStyle name="Calculation 2 13 3 2" xfId="28663"/>
    <cellStyle name="Calculation 2 13 4" xfId="4596"/>
    <cellStyle name="Calculation 2 13 4 2" xfId="32421"/>
    <cellStyle name="Calculation 2 13 5" xfId="4597"/>
    <cellStyle name="Calculation 2 13 5 2" xfId="33080"/>
    <cellStyle name="Calculation 2 13 6" xfId="22580"/>
    <cellStyle name="Calculation 2 14" xfId="4598"/>
    <cellStyle name="Calculation 2 14 2" xfId="4599"/>
    <cellStyle name="Calculation 2 14 2 2" xfId="4600"/>
    <cellStyle name="Calculation 2 14 2 2 2" xfId="30131"/>
    <cellStyle name="Calculation 2 14 2 3" xfId="4601"/>
    <cellStyle name="Calculation 2 14 2 3 2" xfId="27692"/>
    <cellStyle name="Calculation 2 14 2 4" xfId="4602"/>
    <cellStyle name="Calculation 2 14 2 4 2" xfId="27737"/>
    <cellStyle name="Calculation 2 14 2 5" xfId="4603"/>
    <cellStyle name="Calculation 2 14 2 5 2" xfId="31897"/>
    <cellStyle name="Calculation 2 14 2 6" xfId="4604"/>
    <cellStyle name="Calculation 2 14 2 6 2" xfId="38429"/>
    <cellStyle name="Calculation 2 14 2 7" xfId="27804"/>
    <cellStyle name="Calculation 2 14 3" xfId="4605"/>
    <cellStyle name="Calculation 2 14 3 2" xfId="28662"/>
    <cellStyle name="Calculation 2 14 4" xfId="4606"/>
    <cellStyle name="Calculation 2 14 4 2" xfId="32420"/>
    <cellStyle name="Calculation 2 14 5" xfId="4607"/>
    <cellStyle name="Calculation 2 14 5 2" xfId="33079"/>
    <cellStyle name="Calculation 2 14 6" xfId="22581"/>
    <cellStyle name="Calculation 2 15" xfId="4608"/>
    <cellStyle name="Calculation 2 15 2" xfId="4609"/>
    <cellStyle name="Calculation 2 15 2 2" xfId="4610"/>
    <cellStyle name="Calculation 2 15 2 2 2" xfId="30132"/>
    <cellStyle name="Calculation 2 15 2 3" xfId="4611"/>
    <cellStyle name="Calculation 2 15 2 3 2" xfId="29896"/>
    <cellStyle name="Calculation 2 15 2 4" xfId="4612"/>
    <cellStyle name="Calculation 2 15 2 4 2" xfId="27738"/>
    <cellStyle name="Calculation 2 15 2 5" xfId="4613"/>
    <cellStyle name="Calculation 2 15 2 5 2" xfId="31896"/>
    <cellStyle name="Calculation 2 15 2 6" xfId="4614"/>
    <cellStyle name="Calculation 2 15 2 6 2" xfId="38430"/>
    <cellStyle name="Calculation 2 15 2 7" xfId="27805"/>
    <cellStyle name="Calculation 2 15 3" xfId="4615"/>
    <cellStyle name="Calculation 2 15 3 2" xfId="28661"/>
    <cellStyle name="Calculation 2 15 4" xfId="4616"/>
    <cellStyle name="Calculation 2 15 4 2" xfId="32419"/>
    <cellStyle name="Calculation 2 15 5" xfId="4617"/>
    <cellStyle name="Calculation 2 15 5 2" xfId="33078"/>
    <cellStyle name="Calculation 2 15 6" xfId="22582"/>
    <cellStyle name="Calculation 2 16" xfId="4618"/>
    <cellStyle name="Calculation 2 16 2" xfId="4619"/>
    <cellStyle name="Calculation 2 16 2 2" xfId="4620"/>
    <cellStyle name="Calculation 2 16 2 2 2" xfId="30133"/>
    <cellStyle name="Calculation 2 16 2 3" xfId="4621"/>
    <cellStyle name="Calculation 2 16 2 3 2" xfId="29895"/>
    <cellStyle name="Calculation 2 16 2 4" xfId="4622"/>
    <cellStyle name="Calculation 2 16 2 4 2" xfId="27739"/>
    <cellStyle name="Calculation 2 16 2 5" xfId="4623"/>
    <cellStyle name="Calculation 2 16 2 5 2" xfId="27722"/>
    <cellStyle name="Calculation 2 16 2 6" xfId="4624"/>
    <cellStyle name="Calculation 2 16 2 6 2" xfId="38431"/>
    <cellStyle name="Calculation 2 16 2 7" xfId="27806"/>
    <cellStyle name="Calculation 2 16 3" xfId="4625"/>
    <cellStyle name="Calculation 2 16 3 2" xfId="28660"/>
    <cellStyle name="Calculation 2 16 4" xfId="4626"/>
    <cellStyle name="Calculation 2 16 4 2" xfId="32418"/>
    <cellStyle name="Calculation 2 16 5" xfId="4627"/>
    <cellStyle name="Calculation 2 16 5 2" xfId="33077"/>
    <cellStyle name="Calculation 2 16 6" xfId="22583"/>
    <cellStyle name="Calculation 2 17" xfId="4628"/>
    <cellStyle name="Calculation 2 17 2" xfId="4629"/>
    <cellStyle name="Calculation 2 17 2 2" xfId="4630"/>
    <cellStyle name="Calculation 2 17 2 2 2" xfId="30134"/>
    <cellStyle name="Calculation 2 17 2 3" xfId="4631"/>
    <cellStyle name="Calculation 2 17 2 3 2" xfId="29894"/>
    <cellStyle name="Calculation 2 17 2 4" xfId="4632"/>
    <cellStyle name="Calculation 2 17 2 4 2" xfId="31955"/>
    <cellStyle name="Calculation 2 17 2 5" xfId="4633"/>
    <cellStyle name="Calculation 2 17 2 5 2" xfId="29973"/>
    <cellStyle name="Calculation 2 17 2 6" xfId="4634"/>
    <cellStyle name="Calculation 2 17 2 6 2" xfId="38432"/>
    <cellStyle name="Calculation 2 17 2 7" xfId="27807"/>
    <cellStyle name="Calculation 2 17 3" xfId="4635"/>
    <cellStyle name="Calculation 2 17 3 2" xfId="28659"/>
    <cellStyle name="Calculation 2 17 4" xfId="4636"/>
    <cellStyle name="Calculation 2 17 4 2" xfId="32417"/>
    <cellStyle name="Calculation 2 17 5" xfId="4637"/>
    <cellStyle name="Calculation 2 17 5 2" xfId="33076"/>
    <cellStyle name="Calculation 2 17 6" xfId="22584"/>
    <cellStyle name="Calculation 2 18" xfId="4638"/>
    <cellStyle name="Calculation 2 18 2" xfId="4639"/>
    <cellStyle name="Calculation 2 18 2 2" xfId="4640"/>
    <cellStyle name="Calculation 2 18 2 2 2" xfId="30135"/>
    <cellStyle name="Calculation 2 18 2 3" xfId="4641"/>
    <cellStyle name="Calculation 2 18 2 3 2" xfId="29893"/>
    <cellStyle name="Calculation 2 18 2 4" xfId="4642"/>
    <cellStyle name="Calculation 2 18 2 4 2" xfId="27740"/>
    <cellStyle name="Calculation 2 18 2 5" xfId="4643"/>
    <cellStyle name="Calculation 2 18 2 5 2" xfId="29972"/>
    <cellStyle name="Calculation 2 18 2 6" xfId="4644"/>
    <cellStyle name="Calculation 2 18 2 6 2" xfId="38433"/>
    <cellStyle name="Calculation 2 18 2 7" xfId="27808"/>
    <cellStyle name="Calculation 2 18 3" xfId="4645"/>
    <cellStyle name="Calculation 2 18 3 2" xfId="31879"/>
    <cellStyle name="Calculation 2 18 4" xfId="4646"/>
    <cellStyle name="Calculation 2 18 4 2" xfId="32416"/>
    <cellStyle name="Calculation 2 18 5" xfId="4647"/>
    <cellStyle name="Calculation 2 18 5 2" xfId="33075"/>
    <cellStyle name="Calculation 2 18 6" xfId="22585"/>
    <cellStyle name="Calculation 2 19" xfId="4648"/>
    <cellStyle name="Calculation 2 19 2" xfId="4649"/>
    <cellStyle name="Calculation 2 19 2 2" xfId="4650"/>
    <cellStyle name="Calculation 2 19 2 2 2" xfId="30136"/>
    <cellStyle name="Calculation 2 19 2 3" xfId="4651"/>
    <cellStyle name="Calculation 2 19 2 3 2" xfId="29892"/>
    <cellStyle name="Calculation 2 19 2 4" xfId="4652"/>
    <cellStyle name="Calculation 2 19 2 4 2" xfId="27741"/>
    <cellStyle name="Calculation 2 19 2 5" xfId="4653"/>
    <cellStyle name="Calculation 2 19 2 5 2" xfId="31895"/>
    <cellStyle name="Calculation 2 19 2 6" xfId="4654"/>
    <cellStyle name="Calculation 2 19 2 6 2" xfId="38434"/>
    <cellStyle name="Calculation 2 19 2 7" xfId="27809"/>
    <cellStyle name="Calculation 2 19 3" xfId="4655"/>
    <cellStyle name="Calculation 2 19 3 2" xfId="31878"/>
    <cellStyle name="Calculation 2 19 4" xfId="4656"/>
    <cellStyle name="Calculation 2 19 4 2" xfId="32415"/>
    <cellStyle name="Calculation 2 19 5" xfId="4657"/>
    <cellStyle name="Calculation 2 19 5 2" xfId="29231"/>
    <cellStyle name="Calculation 2 19 6" xfId="22586"/>
    <cellStyle name="Calculation 2 2" xfId="4658"/>
    <cellStyle name="Calculation 2 2 2" xfId="4659"/>
    <cellStyle name="Calculation 2 2 2 2" xfId="4660"/>
    <cellStyle name="Calculation 2 2 2 2 2" xfId="30137"/>
    <cellStyle name="Calculation 2 2 2 3" xfId="4661"/>
    <cellStyle name="Calculation 2 2 2 3 2" xfId="29891"/>
    <cellStyle name="Calculation 2 2 2 4" xfId="4662"/>
    <cellStyle name="Calculation 2 2 2 4 2" xfId="27742"/>
    <cellStyle name="Calculation 2 2 2 5" xfId="4663"/>
    <cellStyle name="Calculation 2 2 2 5 2" xfId="32495"/>
    <cellStyle name="Calculation 2 2 2 6" xfId="4664"/>
    <cellStyle name="Calculation 2 2 2 6 2" xfId="38435"/>
    <cellStyle name="Calculation 2 2 2 7" xfId="27810"/>
    <cellStyle name="Calculation 2 2 3" xfId="4665"/>
    <cellStyle name="Calculation 2 2 3 2" xfId="28658"/>
    <cellStyle name="Calculation 2 2 4" xfId="4666"/>
    <cellStyle name="Calculation 2 2 4 2" xfId="32414"/>
    <cellStyle name="Calculation 2 2 5" xfId="4667"/>
    <cellStyle name="Calculation 2 2 5 2" xfId="29230"/>
    <cellStyle name="Calculation 2 2 6" xfId="22587"/>
    <cellStyle name="Calculation 2 20" xfId="4668"/>
    <cellStyle name="Calculation 2 20 2" xfId="4669"/>
    <cellStyle name="Calculation 2 20 2 2" xfId="4670"/>
    <cellStyle name="Calculation 2 20 2 2 2" xfId="30138"/>
    <cellStyle name="Calculation 2 20 2 3" xfId="4671"/>
    <cellStyle name="Calculation 2 20 2 3 2" xfId="29890"/>
    <cellStyle name="Calculation 2 20 2 4" xfId="4672"/>
    <cellStyle name="Calculation 2 20 2 4 2" xfId="27743"/>
    <cellStyle name="Calculation 2 20 2 5" xfId="4673"/>
    <cellStyle name="Calculation 2 20 2 5 2" xfId="32496"/>
    <cellStyle name="Calculation 2 20 2 6" xfId="4674"/>
    <cellStyle name="Calculation 2 20 2 6 2" xfId="38436"/>
    <cellStyle name="Calculation 2 20 2 7" xfId="27811"/>
    <cellStyle name="Calculation 2 20 3" xfId="4675"/>
    <cellStyle name="Calculation 2 20 3 2" xfId="28657"/>
    <cellStyle name="Calculation 2 20 4" xfId="4676"/>
    <cellStyle name="Calculation 2 20 4 2" xfId="32413"/>
    <cellStyle name="Calculation 2 20 5" xfId="4677"/>
    <cellStyle name="Calculation 2 20 5 2" xfId="29229"/>
    <cellStyle name="Calculation 2 20 6" xfId="22588"/>
    <cellStyle name="Calculation 2 21" xfId="4678"/>
    <cellStyle name="Calculation 2 21 2" xfId="4679"/>
    <cellStyle name="Calculation 2 21 2 2" xfId="4680"/>
    <cellStyle name="Calculation 2 21 2 2 2" xfId="30139"/>
    <cellStyle name="Calculation 2 21 2 3" xfId="4681"/>
    <cellStyle name="Calculation 2 21 2 3 2" xfId="29889"/>
    <cellStyle name="Calculation 2 21 2 4" xfId="4682"/>
    <cellStyle name="Calculation 2 21 2 4 2" xfId="29983"/>
    <cellStyle name="Calculation 2 21 2 5" xfId="4683"/>
    <cellStyle name="Calculation 2 21 2 5 2" xfId="32497"/>
    <cellStyle name="Calculation 2 21 2 6" xfId="4684"/>
    <cellStyle name="Calculation 2 21 2 6 2" xfId="38437"/>
    <cellStyle name="Calculation 2 21 2 7" xfId="27812"/>
    <cellStyle name="Calculation 2 21 3" xfId="4685"/>
    <cellStyle name="Calculation 2 21 3 2" xfId="31877"/>
    <cellStyle name="Calculation 2 21 4" xfId="4686"/>
    <cellStyle name="Calculation 2 21 4 2" xfId="32412"/>
    <cellStyle name="Calculation 2 21 5" xfId="4687"/>
    <cellStyle name="Calculation 2 21 5 2" xfId="29228"/>
    <cellStyle name="Calculation 2 21 6" xfId="22589"/>
    <cellStyle name="Calculation 2 22" xfId="4688"/>
    <cellStyle name="Calculation 2 22 2" xfId="4689"/>
    <cellStyle name="Calculation 2 22 2 2" xfId="4690"/>
    <cellStyle name="Calculation 2 22 2 2 2" xfId="30140"/>
    <cellStyle name="Calculation 2 22 2 3" xfId="4691"/>
    <cellStyle name="Calculation 2 22 2 3 2" xfId="29888"/>
    <cellStyle name="Calculation 2 22 2 4" xfId="4692"/>
    <cellStyle name="Calculation 2 22 2 4 2" xfId="29984"/>
    <cellStyle name="Calculation 2 22 2 5" xfId="4693"/>
    <cellStyle name="Calculation 2 22 2 5 2" xfId="32498"/>
    <cellStyle name="Calculation 2 22 2 6" xfId="4694"/>
    <cellStyle name="Calculation 2 22 2 6 2" xfId="38438"/>
    <cellStyle name="Calculation 2 22 2 7" xfId="27813"/>
    <cellStyle name="Calculation 2 22 3" xfId="4695"/>
    <cellStyle name="Calculation 2 22 3 2" xfId="31876"/>
    <cellStyle name="Calculation 2 22 4" xfId="4696"/>
    <cellStyle name="Calculation 2 22 4 2" xfId="32411"/>
    <cellStyle name="Calculation 2 22 5" xfId="4697"/>
    <cellStyle name="Calculation 2 22 5 2" xfId="29227"/>
    <cellStyle name="Calculation 2 22 6" xfId="22590"/>
    <cellStyle name="Calculation 2 23" xfId="4698"/>
    <cellStyle name="Calculation 2 23 2" xfId="4699"/>
    <cellStyle name="Calculation 2 23 2 2" xfId="4700"/>
    <cellStyle name="Calculation 2 23 2 2 2" xfId="30141"/>
    <cellStyle name="Calculation 2 23 2 3" xfId="4701"/>
    <cellStyle name="Calculation 2 23 2 3 2" xfId="29887"/>
    <cellStyle name="Calculation 2 23 2 4" xfId="4702"/>
    <cellStyle name="Calculation 2 23 2 4 2" xfId="29985"/>
    <cellStyle name="Calculation 2 23 2 5" xfId="4703"/>
    <cellStyle name="Calculation 2 23 2 5 2" xfId="32499"/>
    <cellStyle name="Calculation 2 23 2 6" xfId="4704"/>
    <cellStyle name="Calculation 2 23 2 6 2" xfId="38439"/>
    <cellStyle name="Calculation 2 23 2 7" xfId="27814"/>
    <cellStyle name="Calculation 2 23 3" xfId="4705"/>
    <cellStyle name="Calculation 2 23 3 2" xfId="31875"/>
    <cellStyle name="Calculation 2 23 4" xfId="4706"/>
    <cellStyle name="Calculation 2 23 4 2" xfId="32410"/>
    <cellStyle name="Calculation 2 23 5" xfId="4707"/>
    <cellStyle name="Calculation 2 23 5 2" xfId="29226"/>
    <cellStyle name="Calculation 2 23 6" xfId="22591"/>
    <cellStyle name="Calculation 2 24" xfId="4708"/>
    <cellStyle name="Calculation 2 24 2" xfId="4709"/>
    <cellStyle name="Calculation 2 24 2 2" xfId="4710"/>
    <cellStyle name="Calculation 2 24 2 2 2" xfId="30142"/>
    <cellStyle name="Calculation 2 24 2 3" xfId="4711"/>
    <cellStyle name="Calculation 2 24 2 3 2" xfId="27691"/>
    <cellStyle name="Calculation 2 24 2 4" xfId="4712"/>
    <cellStyle name="Calculation 2 24 2 4 2" xfId="29986"/>
    <cellStyle name="Calculation 2 24 2 5" xfId="4713"/>
    <cellStyle name="Calculation 2 24 2 5 2" xfId="32500"/>
    <cellStyle name="Calculation 2 24 2 6" xfId="4714"/>
    <cellStyle name="Calculation 2 24 2 6 2" xfId="38440"/>
    <cellStyle name="Calculation 2 24 2 7" xfId="27815"/>
    <cellStyle name="Calculation 2 24 3" xfId="4715"/>
    <cellStyle name="Calculation 2 24 3 2" xfId="31874"/>
    <cellStyle name="Calculation 2 24 4" xfId="4716"/>
    <cellStyle name="Calculation 2 24 4 2" xfId="32409"/>
    <cellStyle name="Calculation 2 24 5" xfId="4717"/>
    <cellStyle name="Calculation 2 24 5 2" xfId="29225"/>
    <cellStyle name="Calculation 2 24 6" xfId="22592"/>
    <cellStyle name="Calculation 2 25" xfId="4718"/>
    <cellStyle name="Calculation 2 25 2" xfId="4719"/>
    <cellStyle name="Calculation 2 25 2 2" xfId="4720"/>
    <cellStyle name="Calculation 2 25 2 2 2" xfId="30143"/>
    <cellStyle name="Calculation 2 25 2 3" xfId="4721"/>
    <cellStyle name="Calculation 2 25 2 3 2" xfId="29886"/>
    <cellStyle name="Calculation 2 25 2 4" xfId="4722"/>
    <cellStyle name="Calculation 2 25 2 4 2" xfId="29987"/>
    <cellStyle name="Calculation 2 25 2 5" xfId="4723"/>
    <cellStyle name="Calculation 2 25 2 5 2" xfId="32501"/>
    <cellStyle name="Calculation 2 25 2 6" xfId="4724"/>
    <cellStyle name="Calculation 2 25 2 6 2" xfId="38441"/>
    <cellStyle name="Calculation 2 25 2 7" xfId="27816"/>
    <cellStyle name="Calculation 2 25 3" xfId="4725"/>
    <cellStyle name="Calculation 2 25 3 2" xfId="31873"/>
    <cellStyle name="Calculation 2 25 4" xfId="4726"/>
    <cellStyle name="Calculation 2 25 4 2" xfId="32408"/>
    <cellStyle name="Calculation 2 25 5" xfId="4727"/>
    <cellStyle name="Calculation 2 25 5 2" xfId="33074"/>
    <cellStyle name="Calculation 2 25 6" xfId="22593"/>
    <cellStyle name="Calculation 2 26" xfId="4728"/>
    <cellStyle name="Calculation 2 26 2" xfId="4729"/>
    <cellStyle name="Calculation 2 26 2 2" xfId="4730"/>
    <cellStyle name="Calculation 2 26 2 2 2" xfId="30144"/>
    <cellStyle name="Calculation 2 26 2 3" xfId="4731"/>
    <cellStyle name="Calculation 2 26 2 3 2" xfId="29885"/>
    <cellStyle name="Calculation 2 26 2 4" xfId="4732"/>
    <cellStyle name="Calculation 2 26 2 4 2" xfId="29988"/>
    <cellStyle name="Calculation 2 26 2 5" xfId="4733"/>
    <cellStyle name="Calculation 2 26 2 5 2" xfId="32502"/>
    <cellStyle name="Calculation 2 26 2 6" xfId="4734"/>
    <cellStyle name="Calculation 2 26 2 6 2" xfId="38442"/>
    <cellStyle name="Calculation 2 26 2 7" xfId="27817"/>
    <cellStyle name="Calculation 2 26 3" xfId="4735"/>
    <cellStyle name="Calculation 2 26 3 2" xfId="31872"/>
    <cellStyle name="Calculation 2 26 4" xfId="4736"/>
    <cellStyle name="Calculation 2 26 4 2" xfId="32407"/>
    <cellStyle name="Calculation 2 26 5" xfId="4737"/>
    <cellStyle name="Calculation 2 26 5 2" xfId="33073"/>
    <cellStyle name="Calculation 2 26 6" xfId="22594"/>
    <cellStyle name="Calculation 2 27" xfId="4738"/>
    <cellStyle name="Calculation 2 27 2" xfId="4739"/>
    <cellStyle name="Calculation 2 27 2 2" xfId="4740"/>
    <cellStyle name="Calculation 2 27 2 2 2" xfId="30145"/>
    <cellStyle name="Calculation 2 27 2 3" xfId="4741"/>
    <cellStyle name="Calculation 2 27 2 3 2" xfId="29884"/>
    <cellStyle name="Calculation 2 27 2 4" xfId="4742"/>
    <cellStyle name="Calculation 2 27 2 4 2" xfId="31968"/>
    <cellStyle name="Calculation 2 27 2 5" xfId="4743"/>
    <cellStyle name="Calculation 2 27 2 5 2" xfId="32503"/>
    <cellStyle name="Calculation 2 27 2 6" xfId="4744"/>
    <cellStyle name="Calculation 2 27 2 6 2" xfId="38443"/>
    <cellStyle name="Calculation 2 27 2 7" xfId="27818"/>
    <cellStyle name="Calculation 2 27 3" xfId="4745"/>
    <cellStyle name="Calculation 2 27 3 2" xfId="31871"/>
    <cellStyle name="Calculation 2 27 4" xfId="4746"/>
    <cellStyle name="Calculation 2 27 4 2" xfId="32406"/>
    <cellStyle name="Calculation 2 27 5" xfId="4747"/>
    <cellStyle name="Calculation 2 27 5 2" xfId="33072"/>
    <cellStyle name="Calculation 2 27 6" xfId="22595"/>
    <cellStyle name="Calculation 2 28" xfId="4748"/>
    <cellStyle name="Calculation 2 28 2" xfId="4749"/>
    <cellStyle name="Calculation 2 28 2 2" xfId="4750"/>
    <cellStyle name="Calculation 2 28 2 2 2" xfId="30146"/>
    <cellStyle name="Calculation 2 28 2 3" xfId="4751"/>
    <cellStyle name="Calculation 2 28 2 3 2" xfId="29883"/>
    <cellStyle name="Calculation 2 28 2 4" xfId="4752"/>
    <cellStyle name="Calculation 2 28 2 4 2" xfId="29989"/>
    <cellStyle name="Calculation 2 28 2 5" xfId="4753"/>
    <cellStyle name="Calculation 2 28 2 5 2" xfId="32504"/>
    <cellStyle name="Calculation 2 28 2 6" xfId="4754"/>
    <cellStyle name="Calculation 2 28 2 6 2" xfId="38444"/>
    <cellStyle name="Calculation 2 28 2 7" xfId="27819"/>
    <cellStyle name="Calculation 2 28 3" xfId="4755"/>
    <cellStyle name="Calculation 2 28 3 2" xfId="31870"/>
    <cellStyle name="Calculation 2 28 4" xfId="4756"/>
    <cellStyle name="Calculation 2 28 4 2" xfId="32405"/>
    <cellStyle name="Calculation 2 28 5" xfId="4757"/>
    <cellStyle name="Calculation 2 28 5 2" xfId="33071"/>
    <cellStyle name="Calculation 2 28 6" xfId="22596"/>
    <cellStyle name="Calculation 2 29" xfId="4758"/>
    <cellStyle name="Calculation 2 29 2" xfId="4759"/>
    <cellStyle name="Calculation 2 29 2 2" xfId="4760"/>
    <cellStyle name="Calculation 2 29 2 2 2" xfId="30147"/>
    <cellStyle name="Calculation 2 29 2 3" xfId="4761"/>
    <cellStyle name="Calculation 2 29 2 3 2" xfId="29882"/>
    <cellStyle name="Calculation 2 29 2 4" xfId="4762"/>
    <cellStyle name="Calculation 2 29 2 4 2" xfId="29990"/>
    <cellStyle name="Calculation 2 29 2 5" xfId="4763"/>
    <cellStyle name="Calculation 2 29 2 5 2" xfId="32505"/>
    <cellStyle name="Calculation 2 29 2 6" xfId="4764"/>
    <cellStyle name="Calculation 2 29 2 6 2" xfId="38445"/>
    <cellStyle name="Calculation 2 29 2 7" xfId="27820"/>
    <cellStyle name="Calculation 2 29 3" xfId="4765"/>
    <cellStyle name="Calculation 2 29 3 2" xfId="31869"/>
    <cellStyle name="Calculation 2 29 4" xfId="4766"/>
    <cellStyle name="Calculation 2 29 4 2" xfId="32404"/>
    <cellStyle name="Calculation 2 29 5" xfId="4767"/>
    <cellStyle name="Calculation 2 29 5 2" xfId="33070"/>
    <cellStyle name="Calculation 2 29 6" xfId="22597"/>
    <cellStyle name="Calculation 2 3" xfId="4768"/>
    <cellStyle name="Calculation 2 3 2" xfId="4769"/>
    <cellStyle name="Calculation 2 3 2 2" xfId="4770"/>
    <cellStyle name="Calculation 2 3 2 2 2" xfId="30148"/>
    <cellStyle name="Calculation 2 3 2 3" xfId="4771"/>
    <cellStyle name="Calculation 2 3 2 3 2" xfId="29881"/>
    <cellStyle name="Calculation 2 3 2 4" xfId="4772"/>
    <cellStyle name="Calculation 2 3 2 4 2" xfId="29991"/>
    <cellStyle name="Calculation 2 3 2 5" xfId="4773"/>
    <cellStyle name="Calculation 2 3 2 5 2" xfId="32506"/>
    <cellStyle name="Calculation 2 3 2 6" xfId="4774"/>
    <cellStyle name="Calculation 2 3 2 6 2" xfId="38446"/>
    <cellStyle name="Calculation 2 3 2 7" xfId="27821"/>
    <cellStyle name="Calculation 2 3 3" xfId="4775"/>
    <cellStyle name="Calculation 2 3 3 2" xfId="31868"/>
    <cellStyle name="Calculation 2 3 4" xfId="4776"/>
    <cellStyle name="Calculation 2 3 4 2" xfId="32403"/>
    <cellStyle name="Calculation 2 3 5" xfId="4777"/>
    <cellStyle name="Calculation 2 3 5 2" xfId="33069"/>
    <cellStyle name="Calculation 2 3 6" xfId="22598"/>
    <cellStyle name="Calculation 2 30" xfId="4778"/>
    <cellStyle name="Calculation 2 30 2" xfId="22599"/>
    <cellStyle name="Calculation 2 31" xfId="4779"/>
    <cellStyle name="Calculation 2 31 2" xfId="22600"/>
    <cellStyle name="Calculation 2 32" xfId="4780"/>
    <cellStyle name="Calculation 2 32 2" xfId="22601"/>
    <cellStyle name="Calculation 2 33" xfId="4781"/>
    <cellStyle name="Calculation 2 33 2" xfId="22602"/>
    <cellStyle name="Calculation 2 34" xfId="4782"/>
    <cellStyle name="Calculation 2 34 2" xfId="22603"/>
    <cellStyle name="Calculation 2 35" xfId="4783"/>
    <cellStyle name="Calculation 2 35 2" xfId="22604"/>
    <cellStyle name="Calculation 2 36" xfId="4784"/>
    <cellStyle name="Calculation 2 36 2" xfId="22605"/>
    <cellStyle name="Calculation 2 37" xfId="4785"/>
    <cellStyle name="Calculation 2 37 2" xfId="22606"/>
    <cellStyle name="Calculation 2 38" xfId="4786"/>
    <cellStyle name="Calculation 2 38 2" xfId="22607"/>
    <cellStyle name="Calculation 2 39" xfId="4787"/>
    <cellStyle name="Calculation 2 39 2" xfId="22608"/>
    <cellStyle name="Calculation 2 4" xfId="4788"/>
    <cellStyle name="Calculation 2 4 2" xfId="4789"/>
    <cellStyle name="Calculation 2 4 2 2" xfId="4790"/>
    <cellStyle name="Calculation 2 4 2 2 2" xfId="30159"/>
    <cellStyle name="Calculation 2 4 2 3" xfId="4791"/>
    <cellStyle name="Calculation 2 4 2 3 2" xfId="27689"/>
    <cellStyle name="Calculation 2 4 2 4" xfId="4792"/>
    <cellStyle name="Calculation 2 4 2 4 2" xfId="29992"/>
    <cellStyle name="Calculation 2 4 2 5" xfId="4793"/>
    <cellStyle name="Calculation 2 4 2 5 2" xfId="32508"/>
    <cellStyle name="Calculation 2 4 2 6" xfId="4794"/>
    <cellStyle name="Calculation 2 4 2 6 2" xfId="38447"/>
    <cellStyle name="Calculation 2 4 2 7" xfId="27822"/>
    <cellStyle name="Calculation 2 4 3" xfId="4795"/>
    <cellStyle name="Calculation 2 4 3 2" xfId="31867"/>
    <cellStyle name="Calculation 2 4 4" xfId="4796"/>
    <cellStyle name="Calculation 2 4 4 2" xfId="32402"/>
    <cellStyle name="Calculation 2 4 5" xfId="4797"/>
    <cellStyle name="Calculation 2 4 5 2" xfId="33068"/>
    <cellStyle name="Calculation 2 4 6" xfId="22609"/>
    <cellStyle name="Calculation 2 40" xfId="4798"/>
    <cellStyle name="Calculation 2 40 2" xfId="4799"/>
    <cellStyle name="Calculation 2 40 2 2" xfId="30126"/>
    <cellStyle name="Calculation 2 40 3" xfId="4800"/>
    <cellStyle name="Calculation 2 40 3 2" xfId="29901"/>
    <cellStyle name="Calculation 2 40 4" xfId="4801"/>
    <cellStyle name="Calculation 2 40 4 2" xfId="27732"/>
    <cellStyle name="Calculation 2 40 5" xfId="4802"/>
    <cellStyle name="Calculation 2 40 5 2" xfId="32494"/>
    <cellStyle name="Calculation 2 40 6" xfId="4803"/>
    <cellStyle name="Calculation 2 40 6 2" xfId="38424"/>
    <cellStyle name="Calculation 2 40 7" xfId="27799"/>
    <cellStyle name="Calculation 2 41" xfId="4804"/>
    <cellStyle name="Calculation 2 41 2" xfId="28667"/>
    <cellStyle name="Calculation 2 42" xfId="4805"/>
    <cellStyle name="Calculation 2 42 2" xfId="32424"/>
    <cellStyle name="Calculation 2 43" xfId="4806"/>
    <cellStyle name="Calculation 2 43 2" xfId="33084"/>
    <cellStyle name="Calculation 2 44" xfId="22576"/>
    <cellStyle name="Calculation 2 5" xfId="4807"/>
    <cellStyle name="Calculation 2 5 2" xfId="4808"/>
    <cellStyle name="Calculation 2 5 2 2" xfId="4809"/>
    <cellStyle name="Calculation 2 5 2 2 2" xfId="30160"/>
    <cellStyle name="Calculation 2 5 2 3" xfId="4810"/>
    <cellStyle name="Calculation 2 5 2 3 2" xfId="29880"/>
    <cellStyle name="Calculation 2 5 2 4" xfId="4811"/>
    <cellStyle name="Calculation 2 5 2 4 2" xfId="31969"/>
    <cellStyle name="Calculation 2 5 2 5" xfId="4812"/>
    <cellStyle name="Calculation 2 5 2 5 2" xfId="32509"/>
    <cellStyle name="Calculation 2 5 2 6" xfId="4813"/>
    <cellStyle name="Calculation 2 5 2 6 2" xfId="38448"/>
    <cellStyle name="Calculation 2 5 2 7" xfId="27823"/>
    <cellStyle name="Calculation 2 5 3" xfId="4814"/>
    <cellStyle name="Calculation 2 5 3 2" xfId="31866"/>
    <cellStyle name="Calculation 2 5 4" xfId="4815"/>
    <cellStyle name="Calculation 2 5 4 2" xfId="32401"/>
    <cellStyle name="Calculation 2 5 5" xfId="4816"/>
    <cellStyle name="Calculation 2 5 5 2" xfId="29224"/>
    <cellStyle name="Calculation 2 5 6" xfId="22610"/>
    <cellStyle name="Calculation 2 6" xfId="4817"/>
    <cellStyle name="Calculation 2 6 2" xfId="4818"/>
    <cellStyle name="Calculation 2 6 2 2" xfId="4819"/>
    <cellStyle name="Calculation 2 6 2 2 2" xfId="30161"/>
    <cellStyle name="Calculation 2 6 2 3" xfId="4820"/>
    <cellStyle name="Calculation 2 6 2 3 2" xfId="29879"/>
    <cellStyle name="Calculation 2 6 2 4" xfId="4821"/>
    <cellStyle name="Calculation 2 6 2 4 2" xfId="31973"/>
    <cellStyle name="Calculation 2 6 2 5" xfId="4822"/>
    <cellStyle name="Calculation 2 6 2 5 2" xfId="32510"/>
    <cellStyle name="Calculation 2 6 2 6" xfId="4823"/>
    <cellStyle name="Calculation 2 6 2 6 2" xfId="38449"/>
    <cellStyle name="Calculation 2 6 2 7" xfId="27824"/>
    <cellStyle name="Calculation 2 6 3" xfId="4824"/>
    <cellStyle name="Calculation 2 6 3 2" xfId="31865"/>
    <cellStyle name="Calculation 2 6 4" xfId="4825"/>
    <cellStyle name="Calculation 2 6 4 2" xfId="32400"/>
    <cellStyle name="Calculation 2 6 5" xfId="4826"/>
    <cellStyle name="Calculation 2 6 5 2" xfId="33067"/>
    <cellStyle name="Calculation 2 6 6" xfId="22611"/>
    <cellStyle name="Calculation 2 7" xfId="4827"/>
    <cellStyle name="Calculation 2 7 2" xfId="4828"/>
    <cellStyle name="Calculation 2 7 2 2" xfId="4829"/>
    <cellStyle name="Calculation 2 7 2 2 2" xfId="30162"/>
    <cellStyle name="Calculation 2 7 2 3" xfId="4830"/>
    <cellStyle name="Calculation 2 7 2 3 2" xfId="29878"/>
    <cellStyle name="Calculation 2 7 2 4" xfId="4831"/>
    <cellStyle name="Calculation 2 7 2 4 2" xfId="31974"/>
    <cellStyle name="Calculation 2 7 2 5" xfId="4832"/>
    <cellStyle name="Calculation 2 7 2 5 2" xfId="29971"/>
    <cellStyle name="Calculation 2 7 2 6" xfId="4833"/>
    <cellStyle name="Calculation 2 7 2 6 2" xfId="38450"/>
    <cellStyle name="Calculation 2 7 2 7" xfId="27825"/>
    <cellStyle name="Calculation 2 7 3" xfId="4834"/>
    <cellStyle name="Calculation 2 7 3 2" xfId="31864"/>
    <cellStyle name="Calculation 2 7 4" xfId="4835"/>
    <cellStyle name="Calculation 2 7 4 2" xfId="32399"/>
    <cellStyle name="Calculation 2 7 5" xfId="4836"/>
    <cellStyle name="Calculation 2 7 5 2" xfId="33066"/>
    <cellStyle name="Calculation 2 7 6" xfId="22612"/>
    <cellStyle name="Calculation 2 8" xfId="4837"/>
    <cellStyle name="Calculation 2 8 2" xfId="4838"/>
    <cellStyle name="Calculation 2 8 2 2" xfId="4839"/>
    <cellStyle name="Calculation 2 8 2 2 2" xfId="30163"/>
    <cellStyle name="Calculation 2 8 2 3" xfId="4840"/>
    <cellStyle name="Calculation 2 8 2 3 2" xfId="29877"/>
    <cellStyle name="Calculation 2 8 2 4" xfId="4841"/>
    <cellStyle name="Calculation 2 8 2 4 2" xfId="29993"/>
    <cellStyle name="Calculation 2 8 2 5" xfId="4842"/>
    <cellStyle name="Calculation 2 8 2 5 2" xfId="29970"/>
    <cellStyle name="Calculation 2 8 2 6" xfId="4843"/>
    <cellStyle name="Calculation 2 8 2 6 2" xfId="38451"/>
    <cellStyle name="Calculation 2 8 2 7" xfId="27826"/>
    <cellStyle name="Calculation 2 8 3" xfId="4844"/>
    <cellStyle name="Calculation 2 8 3 2" xfId="31863"/>
    <cellStyle name="Calculation 2 8 4" xfId="4845"/>
    <cellStyle name="Calculation 2 8 4 2" xfId="32398"/>
    <cellStyle name="Calculation 2 8 5" xfId="4846"/>
    <cellStyle name="Calculation 2 8 5 2" xfId="33065"/>
    <cellStyle name="Calculation 2 8 6" xfId="22613"/>
    <cellStyle name="Calculation 2 9" xfId="4847"/>
    <cellStyle name="Calculation 2 9 2" xfId="4848"/>
    <cellStyle name="Calculation 2 9 2 2" xfId="4849"/>
    <cellStyle name="Calculation 2 9 2 2 2" xfId="30164"/>
    <cellStyle name="Calculation 2 9 2 3" xfId="4850"/>
    <cellStyle name="Calculation 2 9 2 3 2" xfId="29876"/>
    <cellStyle name="Calculation 2 9 2 4" xfId="4851"/>
    <cellStyle name="Calculation 2 9 2 4 2" xfId="29994"/>
    <cellStyle name="Calculation 2 9 2 5" xfId="4852"/>
    <cellStyle name="Calculation 2 9 2 5 2" xfId="29969"/>
    <cellStyle name="Calculation 2 9 2 6" xfId="4853"/>
    <cellStyle name="Calculation 2 9 2 6 2" xfId="38452"/>
    <cellStyle name="Calculation 2 9 2 7" xfId="27827"/>
    <cellStyle name="Calculation 2 9 3" xfId="4854"/>
    <cellStyle name="Calculation 2 9 3 2" xfId="31862"/>
    <cellStyle name="Calculation 2 9 4" xfId="4855"/>
    <cellStyle name="Calculation 2 9 4 2" xfId="32397"/>
    <cellStyle name="Calculation 2 9 5" xfId="4856"/>
    <cellStyle name="Calculation 2 9 5 2" xfId="29421"/>
    <cellStyle name="Calculation 2 9 6" xfId="22614"/>
    <cellStyle name="Calculation 3" xfId="4857"/>
    <cellStyle name="Calculation 3 2" xfId="4858"/>
    <cellStyle name="Calculation 3 2 2" xfId="4859"/>
    <cellStyle name="Calculation 3 2 2 2" xfId="4860"/>
    <cellStyle name="Calculation 3 2 2 2 2" xfId="30166"/>
    <cellStyle name="Calculation 3 2 2 3" xfId="4861"/>
    <cellStyle name="Calculation 3 2 2 3 2" xfId="29874"/>
    <cellStyle name="Calculation 3 2 2 4" xfId="4862"/>
    <cellStyle name="Calculation 3 2 2 4 2" xfId="29995"/>
    <cellStyle name="Calculation 3 2 2 5" xfId="4863"/>
    <cellStyle name="Calculation 3 2 2 5 2" xfId="32512"/>
    <cellStyle name="Calculation 3 2 2 6" xfId="4864"/>
    <cellStyle name="Calculation 3 2 2 6 2" xfId="38454"/>
    <cellStyle name="Calculation 3 2 2 7" xfId="27829"/>
    <cellStyle name="Calculation 3 2 3" xfId="4865"/>
    <cellStyle name="Calculation 3 2 3 2" xfId="31860"/>
    <cellStyle name="Calculation 3 2 4" xfId="4866"/>
    <cellStyle name="Calculation 3 2 4 2" xfId="32395"/>
    <cellStyle name="Calculation 3 2 5" xfId="4867"/>
    <cellStyle name="Calculation 3 2 5 2" xfId="27442"/>
    <cellStyle name="Calculation 3 2 6" xfId="22616"/>
    <cellStyle name="Calculation 3 3" xfId="4868"/>
    <cellStyle name="Calculation 3 3 2" xfId="4869"/>
    <cellStyle name="Calculation 3 3 2 2" xfId="4870"/>
    <cellStyle name="Calculation 3 3 2 2 2" xfId="30167"/>
    <cellStyle name="Calculation 3 3 2 3" xfId="4871"/>
    <cellStyle name="Calculation 3 3 2 3 2" xfId="29873"/>
    <cellStyle name="Calculation 3 3 2 4" xfId="4872"/>
    <cellStyle name="Calculation 3 3 2 4 2" xfId="29996"/>
    <cellStyle name="Calculation 3 3 2 5" xfId="4873"/>
    <cellStyle name="Calculation 3 3 2 5 2" xfId="32513"/>
    <cellStyle name="Calculation 3 3 2 6" xfId="4874"/>
    <cellStyle name="Calculation 3 3 2 6 2" xfId="38455"/>
    <cellStyle name="Calculation 3 3 2 7" xfId="27830"/>
    <cellStyle name="Calculation 3 3 3" xfId="4875"/>
    <cellStyle name="Calculation 3 3 3 2" xfId="31859"/>
    <cellStyle name="Calculation 3 3 4" xfId="4876"/>
    <cellStyle name="Calculation 3 3 4 2" xfId="31370"/>
    <cellStyle name="Calculation 3 3 5" xfId="4877"/>
    <cellStyle name="Calculation 3 3 5 2" xfId="27441"/>
    <cellStyle name="Calculation 3 3 6" xfId="22617"/>
    <cellStyle name="Calculation 3 4" xfId="4878"/>
    <cellStyle name="Calculation 3 4 2" xfId="4879"/>
    <cellStyle name="Calculation 3 4 2 2" xfId="30165"/>
    <cellStyle name="Calculation 3 4 3" xfId="4880"/>
    <cellStyle name="Calculation 3 4 3 2" xfId="29875"/>
    <cellStyle name="Calculation 3 4 4" xfId="4881"/>
    <cellStyle name="Calculation 3 4 4 2" xfId="27744"/>
    <cellStyle name="Calculation 3 4 5" xfId="4882"/>
    <cellStyle name="Calculation 3 4 5 2" xfId="32511"/>
    <cellStyle name="Calculation 3 4 6" xfId="4883"/>
    <cellStyle name="Calculation 3 4 6 2" xfId="38453"/>
    <cellStyle name="Calculation 3 4 7" xfId="27828"/>
    <cellStyle name="Calculation 3 5" xfId="4884"/>
    <cellStyle name="Calculation 3 5 2" xfId="31861"/>
    <cellStyle name="Calculation 3 6" xfId="4885"/>
    <cellStyle name="Calculation 3 6 2" xfId="32396"/>
    <cellStyle name="Calculation 3 7" xfId="4886"/>
    <cellStyle name="Calculation 3 7 2" xfId="29223"/>
    <cellStyle name="Calculation 3 8" xfId="22615"/>
    <cellStyle name="Calculation 4" xfId="4887"/>
    <cellStyle name="Calculation 4 2" xfId="4888"/>
    <cellStyle name="Calculation 4 2 2" xfId="4889"/>
    <cellStyle name="Calculation 4 2 2 2" xfId="4890"/>
    <cellStyle name="Calculation 4 2 2 2 2" xfId="30169"/>
    <cellStyle name="Calculation 4 2 2 3" xfId="4891"/>
    <cellStyle name="Calculation 4 2 2 3 2" xfId="29871"/>
    <cellStyle name="Calculation 4 2 2 4" xfId="4892"/>
    <cellStyle name="Calculation 4 2 2 4 2" xfId="29998"/>
    <cellStyle name="Calculation 4 2 2 5" xfId="4893"/>
    <cellStyle name="Calculation 4 2 2 5 2" xfId="29967"/>
    <cellStyle name="Calculation 4 2 2 6" xfId="4894"/>
    <cellStyle name="Calculation 4 2 2 6 2" xfId="38457"/>
    <cellStyle name="Calculation 4 2 2 7" xfId="27832"/>
    <cellStyle name="Calculation 4 2 3" xfId="4895"/>
    <cellStyle name="Calculation 4 2 3 2" xfId="31857"/>
    <cellStyle name="Calculation 4 2 4" xfId="4896"/>
    <cellStyle name="Calculation 4 2 4 2" xfId="31372"/>
    <cellStyle name="Calculation 4 2 5" xfId="4897"/>
    <cellStyle name="Calculation 4 2 5 2" xfId="27439"/>
    <cellStyle name="Calculation 4 2 6" xfId="22619"/>
    <cellStyle name="Calculation 4 3" xfId="4898"/>
    <cellStyle name="Calculation 4 3 2" xfId="4899"/>
    <cellStyle name="Calculation 4 3 2 2" xfId="4900"/>
    <cellStyle name="Calculation 4 3 2 2 2" xfId="30170"/>
    <cellStyle name="Calculation 4 3 2 3" xfId="4901"/>
    <cellStyle name="Calculation 4 3 2 3 2" xfId="27688"/>
    <cellStyle name="Calculation 4 3 2 4" xfId="4902"/>
    <cellStyle name="Calculation 4 3 2 4 2" xfId="29999"/>
    <cellStyle name="Calculation 4 3 2 5" xfId="4903"/>
    <cellStyle name="Calculation 4 3 2 5 2" xfId="29966"/>
    <cellStyle name="Calculation 4 3 2 6" xfId="4904"/>
    <cellStyle name="Calculation 4 3 2 6 2" xfId="38458"/>
    <cellStyle name="Calculation 4 3 2 7" xfId="27833"/>
    <cellStyle name="Calculation 4 3 3" xfId="4905"/>
    <cellStyle name="Calculation 4 3 3 2" xfId="31856"/>
    <cellStyle name="Calculation 4 3 4" xfId="4906"/>
    <cellStyle name="Calculation 4 3 4 2" xfId="31373"/>
    <cellStyle name="Calculation 4 3 5" xfId="4907"/>
    <cellStyle name="Calculation 4 3 5 2" xfId="27438"/>
    <cellStyle name="Calculation 4 3 6" xfId="22620"/>
    <cellStyle name="Calculation 4 4" xfId="4908"/>
    <cellStyle name="Calculation 4 4 2" xfId="4909"/>
    <cellStyle name="Calculation 4 4 2 2" xfId="30168"/>
    <cellStyle name="Calculation 4 4 3" xfId="4910"/>
    <cellStyle name="Calculation 4 4 3 2" xfId="29872"/>
    <cellStyle name="Calculation 4 4 4" xfId="4911"/>
    <cellStyle name="Calculation 4 4 4 2" xfId="29997"/>
    <cellStyle name="Calculation 4 4 5" xfId="4912"/>
    <cellStyle name="Calculation 4 4 5 2" xfId="29968"/>
    <cellStyle name="Calculation 4 4 6" xfId="4913"/>
    <cellStyle name="Calculation 4 4 6 2" xfId="38456"/>
    <cellStyle name="Calculation 4 4 7" xfId="27831"/>
    <cellStyle name="Calculation 4 5" xfId="4914"/>
    <cellStyle name="Calculation 4 5 2" xfId="31858"/>
    <cellStyle name="Calculation 4 6" xfId="4915"/>
    <cellStyle name="Calculation 4 6 2" xfId="31371"/>
    <cellStyle name="Calculation 4 7" xfId="4916"/>
    <cellStyle name="Calculation 4 7 2" xfId="27440"/>
    <cellStyle name="Calculation 4 8" xfId="22618"/>
    <cellStyle name="Calculation 5" xfId="4917"/>
    <cellStyle name="Calculation 5 10" xfId="4918"/>
    <cellStyle name="Calculation 5 10 2" xfId="4919"/>
    <cellStyle name="Calculation 5 10 2 2" xfId="36503"/>
    <cellStyle name="Calculation 5 10 3" xfId="4920"/>
    <cellStyle name="Calculation 5 10 3 2" xfId="33592"/>
    <cellStyle name="Calculation 5 10 4" xfId="22622"/>
    <cellStyle name="Calculation 5 11" xfId="4921"/>
    <cellStyle name="Calculation 5 11 2" xfId="4922"/>
    <cellStyle name="Calculation 5 11 2 2" xfId="36504"/>
    <cellStyle name="Calculation 5 11 3" xfId="4923"/>
    <cellStyle name="Calculation 5 11 3 2" xfId="33593"/>
    <cellStyle name="Calculation 5 11 4" xfId="22623"/>
    <cellStyle name="Calculation 5 12" xfId="4924"/>
    <cellStyle name="Calculation 5 12 2" xfId="4925"/>
    <cellStyle name="Calculation 5 12 2 2" xfId="36505"/>
    <cellStyle name="Calculation 5 12 3" xfId="4926"/>
    <cellStyle name="Calculation 5 12 3 2" xfId="33594"/>
    <cellStyle name="Calculation 5 12 4" xfId="22624"/>
    <cellStyle name="Calculation 5 13" xfId="4927"/>
    <cellStyle name="Calculation 5 13 2" xfId="4928"/>
    <cellStyle name="Calculation 5 13 2 2" xfId="36506"/>
    <cellStyle name="Calculation 5 13 3" xfId="4929"/>
    <cellStyle name="Calculation 5 13 3 2" xfId="33595"/>
    <cellStyle name="Calculation 5 13 4" xfId="22625"/>
    <cellStyle name="Calculation 5 14" xfId="4930"/>
    <cellStyle name="Calculation 5 14 2" xfId="4931"/>
    <cellStyle name="Calculation 5 14 2 2" xfId="36507"/>
    <cellStyle name="Calculation 5 14 3" xfId="4932"/>
    <cellStyle name="Calculation 5 14 3 2" xfId="33596"/>
    <cellStyle name="Calculation 5 14 4" xfId="22626"/>
    <cellStyle name="Calculation 5 15" xfId="4933"/>
    <cellStyle name="Calculation 5 15 2" xfId="4934"/>
    <cellStyle name="Calculation 5 15 2 2" xfId="36508"/>
    <cellStyle name="Calculation 5 15 3" xfId="4935"/>
    <cellStyle name="Calculation 5 15 3 2" xfId="33597"/>
    <cellStyle name="Calculation 5 15 4" xfId="22627"/>
    <cellStyle name="Calculation 5 16" xfId="4936"/>
    <cellStyle name="Calculation 5 16 2" xfId="4937"/>
    <cellStyle name="Calculation 5 16 2 2" xfId="36509"/>
    <cellStyle name="Calculation 5 16 3" xfId="4938"/>
    <cellStyle name="Calculation 5 16 3 2" xfId="33598"/>
    <cellStyle name="Calculation 5 16 4" xfId="22628"/>
    <cellStyle name="Calculation 5 17" xfId="4939"/>
    <cellStyle name="Calculation 5 17 2" xfId="4940"/>
    <cellStyle name="Calculation 5 17 2 2" xfId="36510"/>
    <cellStyle name="Calculation 5 17 3" xfId="4941"/>
    <cellStyle name="Calculation 5 17 3 2" xfId="33599"/>
    <cellStyle name="Calculation 5 17 4" xfId="22629"/>
    <cellStyle name="Calculation 5 18" xfId="4942"/>
    <cellStyle name="Calculation 5 18 2" xfId="4943"/>
    <cellStyle name="Calculation 5 18 2 2" xfId="36511"/>
    <cellStyle name="Calculation 5 18 3" xfId="4944"/>
    <cellStyle name="Calculation 5 18 3 2" xfId="33600"/>
    <cellStyle name="Calculation 5 18 4" xfId="22630"/>
    <cellStyle name="Calculation 5 19" xfId="4945"/>
    <cellStyle name="Calculation 5 19 2" xfId="4946"/>
    <cellStyle name="Calculation 5 19 2 2" xfId="36512"/>
    <cellStyle name="Calculation 5 19 3" xfId="4947"/>
    <cellStyle name="Calculation 5 19 3 2" xfId="33601"/>
    <cellStyle name="Calculation 5 19 4" xfId="22631"/>
    <cellStyle name="Calculation 5 2" xfId="4948"/>
    <cellStyle name="Calculation 5 2 2" xfId="4949"/>
    <cellStyle name="Calculation 5 2 2 2" xfId="4950"/>
    <cellStyle name="Calculation 5 2 2 2 2" xfId="30174"/>
    <cellStyle name="Calculation 5 2 2 3" xfId="4951"/>
    <cellStyle name="Calculation 5 2 2 3 2" xfId="29865"/>
    <cellStyle name="Calculation 5 2 2 4" xfId="4952"/>
    <cellStyle name="Calculation 5 2 2 4 2" xfId="30001"/>
    <cellStyle name="Calculation 5 2 2 5" xfId="4953"/>
    <cellStyle name="Calculation 5 2 2 5 2" xfId="27721"/>
    <cellStyle name="Calculation 5 2 2 6" xfId="4954"/>
    <cellStyle name="Calculation 5 2 2 6 2" xfId="38460"/>
    <cellStyle name="Calculation 5 2 2 7" xfId="27835"/>
    <cellStyle name="Calculation 5 2 3" xfId="4955"/>
    <cellStyle name="Calculation 5 2 3 2" xfId="31854"/>
    <cellStyle name="Calculation 5 2 4" xfId="4956"/>
    <cellStyle name="Calculation 5 2 4 2" xfId="31375"/>
    <cellStyle name="Calculation 5 2 5" xfId="4957"/>
    <cellStyle name="Calculation 5 2 5 2" xfId="27435"/>
    <cellStyle name="Calculation 5 2 6" xfId="22632"/>
    <cellStyle name="Calculation 5 20" xfId="4958"/>
    <cellStyle name="Calculation 5 20 2" xfId="4959"/>
    <cellStyle name="Calculation 5 20 2 2" xfId="36513"/>
    <cellStyle name="Calculation 5 20 3" xfId="4960"/>
    <cellStyle name="Calculation 5 20 3 2" xfId="33602"/>
    <cellStyle name="Calculation 5 20 4" xfId="22633"/>
    <cellStyle name="Calculation 5 21" xfId="4961"/>
    <cellStyle name="Calculation 5 21 2" xfId="4962"/>
    <cellStyle name="Calculation 5 21 2 2" xfId="36514"/>
    <cellStyle name="Calculation 5 21 3" xfId="4963"/>
    <cellStyle name="Calculation 5 21 3 2" xfId="33603"/>
    <cellStyle name="Calculation 5 21 4" xfId="22634"/>
    <cellStyle name="Calculation 5 22" xfId="4964"/>
    <cellStyle name="Calculation 5 22 2" xfId="4965"/>
    <cellStyle name="Calculation 5 22 2 2" xfId="36515"/>
    <cellStyle name="Calculation 5 22 3" xfId="4966"/>
    <cellStyle name="Calculation 5 22 3 2" xfId="33604"/>
    <cellStyle name="Calculation 5 22 4" xfId="22635"/>
    <cellStyle name="Calculation 5 23" xfId="4967"/>
    <cellStyle name="Calculation 5 23 2" xfId="4968"/>
    <cellStyle name="Calculation 5 23 2 2" xfId="36516"/>
    <cellStyle name="Calculation 5 23 3" xfId="4969"/>
    <cellStyle name="Calculation 5 23 3 2" xfId="33605"/>
    <cellStyle name="Calculation 5 23 4" xfId="22636"/>
    <cellStyle name="Calculation 5 24" xfId="4970"/>
    <cellStyle name="Calculation 5 24 2" xfId="4971"/>
    <cellStyle name="Calculation 5 24 2 2" xfId="36517"/>
    <cellStyle name="Calculation 5 24 3" xfId="4972"/>
    <cellStyle name="Calculation 5 24 3 2" xfId="33606"/>
    <cellStyle name="Calculation 5 24 4" xfId="22637"/>
    <cellStyle name="Calculation 5 25" xfId="4973"/>
    <cellStyle name="Calculation 5 25 2" xfId="4974"/>
    <cellStyle name="Calculation 5 25 2 2" xfId="36518"/>
    <cellStyle name="Calculation 5 25 3" xfId="4975"/>
    <cellStyle name="Calculation 5 25 3 2" xfId="33607"/>
    <cellStyle name="Calculation 5 25 4" xfId="22638"/>
    <cellStyle name="Calculation 5 26" xfId="4976"/>
    <cellStyle name="Calculation 5 26 2" xfId="4977"/>
    <cellStyle name="Calculation 5 26 2 2" xfId="36519"/>
    <cellStyle name="Calculation 5 26 3" xfId="4978"/>
    <cellStyle name="Calculation 5 26 3 2" xfId="33608"/>
    <cellStyle name="Calculation 5 26 4" xfId="22639"/>
    <cellStyle name="Calculation 5 27" xfId="4979"/>
    <cellStyle name="Calculation 5 27 2" xfId="4980"/>
    <cellStyle name="Calculation 5 27 2 2" xfId="36520"/>
    <cellStyle name="Calculation 5 27 3" xfId="4981"/>
    <cellStyle name="Calculation 5 27 3 2" xfId="33609"/>
    <cellStyle name="Calculation 5 27 4" xfId="22640"/>
    <cellStyle name="Calculation 5 28" xfId="4982"/>
    <cellStyle name="Calculation 5 28 2" xfId="4983"/>
    <cellStyle name="Calculation 5 28 2 2" xfId="36521"/>
    <cellStyle name="Calculation 5 28 3" xfId="4984"/>
    <cellStyle name="Calculation 5 28 3 2" xfId="33610"/>
    <cellStyle name="Calculation 5 28 4" xfId="22641"/>
    <cellStyle name="Calculation 5 29" xfId="4985"/>
    <cellStyle name="Calculation 5 29 2" xfId="4986"/>
    <cellStyle name="Calculation 5 29 2 2" xfId="36522"/>
    <cellStyle name="Calculation 5 29 3" xfId="4987"/>
    <cellStyle name="Calculation 5 29 3 2" xfId="33611"/>
    <cellStyle name="Calculation 5 29 4" xfId="22642"/>
    <cellStyle name="Calculation 5 3" xfId="4988"/>
    <cellStyle name="Calculation 5 3 2" xfId="4989"/>
    <cellStyle name="Calculation 5 3 2 2" xfId="4990"/>
    <cellStyle name="Calculation 5 3 2 2 2" xfId="30184"/>
    <cellStyle name="Calculation 5 3 2 3" xfId="4991"/>
    <cellStyle name="Calculation 5 3 2 3 2" xfId="29855"/>
    <cellStyle name="Calculation 5 3 2 4" xfId="4992"/>
    <cellStyle name="Calculation 5 3 2 4 2" xfId="30002"/>
    <cellStyle name="Calculation 5 3 2 5" xfId="4993"/>
    <cellStyle name="Calculation 5 3 2 5 2" xfId="27720"/>
    <cellStyle name="Calculation 5 3 2 6" xfId="4994"/>
    <cellStyle name="Calculation 5 3 2 6 2" xfId="38461"/>
    <cellStyle name="Calculation 5 3 2 7" xfId="27836"/>
    <cellStyle name="Calculation 5 3 3" xfId="4995"/>
    <cellStyle name="Calculation 5 3 3 2" xfId="31853"/>
    <cellStyle name="Calculation 5 3 4" xfId="4996"/>
    <cellStyle name="Calculation 5 3 4 2" xfId="31376"/>
    <cellStyle name="Calculation 5 3 5" xfId="4997"/>
    <cellStyle name="Calculation 5 3 5 2" xfId="27434"/>
    <cellStyle name="Calculation 5 3 6" xfId="22643"/>
    <cellStyle name="Calculation 5 30" xfId="4998"/>
    <cellStyle name="Calculation 5 30 2" xfId="4999"/>
    <cellStyle name="Calculation 5 30 2 2" xfId="36523"/>
    <cellStyle name="Calculation 5 30 3" xfId="5000"/>
    <cellStyle name="Calculation 5 30 3 2" xfId="33612"/>
    <cellStyle name="Calculation 5 30 4" xfId="22644"/>
    <cellStyle name="Calculation 5 31" xfId="5001"/>
    <cellStyle name="Calculation 5 31 2" xfId="5002"/>
    <cellStyle name="Calculation 5 31 2 2" xfId="36524"/>
    <cellStyle name="Calculation 5 31 3" xfId="5003"/>
    <cellStyle name="Calculation 5 31 3 2" xfId="33613"/>
    <cellStyle name="Calculation 5 31 4" xfId="22645"/>
    <cellStyle name="Calculation 5 32" xfId="5004"/>
    <cellStyle name="Calculation 5 32 2" xfId="5005"/>
    <cellStyle name="Calculation 5 32 2 2" xfId="36525"/>
    <cellStyle name="Calculation 5 32 3" xfId="5006"/>
    <cellStyle name="Calculation 5 32 3 2" xfId="33614"/>
    <cellStyle name="Calculation 5 32 4" xfId="22646"/>
    <cellStyle name="Calculation 5 33" xfId="5007"/>
    <cellStyle name="Calculation 5 33 2" xfId="5008"/>
    <cellStyle name="Calculation 5 33 2 2" xfId="36526"/>
    <cellStyle name="Calculation 5 33 3" xfId="5009"/>
    <cellStyle name="Calculation 5 33 3 2" xfId="33615"/>
    <cellStyle name="Calculation 5 33 4" xfId="22647"/>
    <cellStyle name="Calculation 5 34" xfId="5010"/>
    <cellStyle name="Calculation 5 34 2" xfId="5011"/>
    <cellStyle name="Calculation 5 34 2 2" xfId="36527"/>
    <cellStyle name="Calculation 5 34 3" xfId="5012"/>
    <cellStyle name="Calculation 5 34 3 2" xfId="33616"/>
    <cellStyle name="Calculation 5 34 4" xfId="22648"/>
    <cellStyle name="Calculation 5 35" xfId="5013"/>
    <cellStyle name="Calculation 5 35 2" xfId="5014"/>
    <cellStyle name="Calculation 5 35 2 2" xfId="36528"/>
    <cellStyle name="Calculation 5 35 3" xfId="5015"/>
    <cellStyle name="Calculation 5 35 3 2" xfId="33617"/>
    <cellStyle name="Calculation 5 35 4" xfId="22649"/>
    <cellStyle name="Calculation 5 36" xfId="5016"/>
    <cellStyle name="Calculation 5 36 2" xfId="5017"/>
    <cellStyle name="Calculation 5 36 2 2" xfId="36529"/>
    <cellStyle name="Calculation 5 36 3" xfId="5018"/>
    <cellStyle name="Calculation 5 36 3 2" xfId="33618"/>
    <cellStyle name="Calculation 5 36 4" xfId="22650"/>
    <cellStyle name="Calculation 5 37" xfId="5019"/>
    <cellStyle name="Calculation 5 37 2" xfId="5020"/>
    <cellStyle name="Calculation 5 37 2 2" xfId="36530"/>
    <cellStyle name="Calculation 5 37 3" xfId="5021"/>
    <cellStyle name="Calculation 5 37 3 2" xfId="33619"/>
    <cellStyle name="Calculation 5 37 4" xfId="22651"/>
    <cellStyle name="Calculation 5 38" xfId="5022"/>
    <cellStyle name="Calculation 5 38 2" xfId="5023"/>
    <cellStyle name="Calculation 5 38 2 2" xfId="36531"/>
    <cellStyle name="Calculation 5 38 3" xfId="5024"/>
    <cellStyle name="Calculation 5 38 3 2" xfId="33620"/>
    <cellStyle name="Calculation 5 38 4" xfId="22652"/>
    <cellStyle name="Calculation 5 39" xfId="5025"/>
    <cellStyle name="Calculation 5 39 2" xfId="5026"/>
    <cellStyle name="Calculation 5 39 2 2" xfId="36532"/>
    <cellStyle name="Calculation 5 39 3" xfId="5027"/>
    <cellStyle name="Calculation 5 39 3 2" xfId="33621"/>
    <cellStyle name="Calculation 5 39 4" xfId="22653"/>
    <cellStyle name="Calculation 5 4" xfId="5028"/>
    <cellStyle name="Calculation 5 4 2" xfId="5029"/>
    <cellStyle name="Calculation 5 4 2 2" xfId="5030"/>
    <cellStyle name="Calculation 5 4 2 2 2" xfId="30186"/>
    <cellStyle name="Calculation 5 4 2 3" xfId="5031"/>
    <cellStyle name="Calculation 5 4 2 3 2" xfId="29852"/>
    <cellStyle name="Calculation 5 4 2 4" xfId="5032"/>
    <cellStyle name="Calculation 5 4 2 4 2" xfId="31983"/>
    <cellStyle name="Calculation 5 4 2 5" xfId="5033"/>
    <cellStyle name="Calculation 5 4 2 5 2" xfId="32514"/>
    <cellStyle name="Calculation 5 4 2 6" xfId="5034"/>
    <cellStyle name="Calculation 5 4 2 6 2" xfId="38462"/>
    <cellStyle name="Calculation 5 4 2 7" xfId="27837"/>
    <cellStyle name="Calculation 5 4 3" xfId="5035"/>
    <cellStyle name="Calculation 5 4 3 2" xfId="31852"/>
    <cellStyle name="Calculation 5 4 4" xfId="5036"/>
    <cellStyle name="Calculation 5 4 4 2" xfId="31377"/>
    <cellStyle name="Calculation 5 4 5" xfId="5037"/>
    <cellStyle name="Calculation 5 4 5 2" xfId="27433"/>
    <cellStyle name="Calculation 5 4 6" xfId="22654"/>
    <cellStyle name="Calculation 5 40" xfId="5038"/>
    <cellStyle name="Calculation 5 40 2" xfId="5039"/>
    <cellStyle name="Calculation 5 40 2 2" xfId="30171"/>
    <cellStyle name="Calculation 5 40 3" xfId="5040"/>
    <cellStyle name="Calculation 5 40 3 2" xfId="29870"/>
    <cellStyle name="Calculation 5 40 4" xfId="5041"/>
    <cellStyle name="Calculation 5 40 4 2" xfId="30000"/>
    <cellStyle name="Calculation 5 40 5" xfId="5042"/>
    <cellStyle name="Calculation 5 40 5 2" xfId="29965"/>
    <cellStyle name="Calculation 5 40 6" xfId="5043"/>
    <cellStyle name="Calculation 5 40 6 2" xfId="38459"/>
    <cellStyle name="Calculation 5 40 7" xfId="27834"/>
    <cellStyle name="Calculation 5 41" xfId="5044"/>
    <cellStyle name="Calculation 5 41 2" xfId="31855"/>
    <cellStyle name="Calculation 5 42" xfId="5045"/>
    <cellStyle name="Calculation 5 42 2" xfId="31374"/>
    <cellStyle name="Calculation 5 43" xfId="5046"/>
    <cellStyle name="Calculation 5 43 2" xfId="27436"/>
    <cellStyle name="Calculation 5 44" xfId="22621"/>
    <cellStyle name="Calculation 5 5" xfId="5047"/>
    <cellStyle name="Calculation 5 5 2" xfId="5048"/>
    <cellStyle name="Calculation 5 5 2 2" xfId="5049"/>
    <cellStyle name="Calculation 5 5 2 2 2" xfId="30187"/>
    <cellStyle name="Calculation 5 5 2 3" xfId="5050"/>
    <cellStyle name="Calculation 5 5 2 3 2" xfId="29851"/>
    <cellStyle name="Calculation 5 5 2 4" xfId="5051"/>
    <cellStyle name="Calculation 5 5 2 4 2" xfId="31984"/>
    <cellStyle name="Calculation 5 5 2 5" xfId="5052"/>
    <cellStyle name="Calculation 5 5 2 5 2" xfId="32515"/>
    <cellStyle name="Calculation 5 5 2 6" xfId="5053"/>
    <cellStyle name="Calculation 5 5 2 6 2" xfId="38463"/>
    <cellStyle name="Calculation 5 5 2 7" xfId="27838"/>
    <cellStyle name="Calculation 5 5 3" xfId="5054"/>
    <cellStyle name="Calculation 5 5 3 2" xfId="31851"/>
    <cellStyle name="Calculation 5 5 4" xfId="5055"/>
    <cellStyle name="Calculation 5 5 4 2" xfId="31378"/>
    <cellStyle name="Calculation 5 5 5" xfId="5056"/>
    <cellStyle name="Calculation 5 5 5 2" xfId="27432"/>
    <cellStyle name="Calculation 5 5 6" xfId="22655"/>
    <cellStyle name="Calculation 5 6" xfId="5057"/>
    <cellStyle name="Calculation 5 6 2" xfId="5058"/>
    <cellStyle name="Calculation 5 6 2 2" xfId="5059"/>
    <cellStyle name="Calculation 5 6 2 2 2" xfId="30188"/>
    <cellStyle name="Calculation 5 6 2 3" xfId="5060"/>
    <cellStyle name="Calculation 5 6 2 3 2" xfId="29850"/>
    <cellStyle name="Calculation 5 6 2 4" xfId="5061"/>
    <cellStyle name="Calculation 5 6 2 4 2" xfId="31985"/>
    <cellStyle name="Calculation 5 6 2 5" xfId="5062"/>
    <cellStyle name="Calculation 5 6 2 5 2" xfId="32516"/>
    <cellStyle name="Calculation 5 6 2 6" xfId="5063"/>
    <cellStyle name="Calculation 5 6 2 6 2" xfId="38464"/>
    <cellStyle name="Calculation 5 6 2 7" xfId="27839"/>
    <cellStyle name="Calculation 5 6 3" xfId="5064"/>
    <cellStyle name="Calculation 5 6 3 2" xfId="31850"/>
    <cellStyle name="Calculation 5 6 4" xfId="5065"/>
    <cellStyle name="Calculation 5 6 4 2" xfId="31379"/>
    <cellStyle name="Calculation 5 6 5" xfId="5066"/>
    <cellStyle name="Calculation 5 6 5 2" xfId="27431"/>
    <cellStyle name="Calculation 5 6 6" xfId="22656"/>
    <cellStyle name="Calculation 5 7" xfId="5067"/>
    <cellStyle name="Calculation 5 7 2" xfId="5068"/>
    <cellStyle name="Calculation 5 7 2 2" xfId="36533"/>
    <cellStyle name="Calculation 5 7 3" xfId="5069"/>
    <cellStyle name="Calculation 5 7 3 2" xfId="33622"/>
    <cellStyle name="Calculation 5 7 4" xfId="22657"/>
    <cellStyle name="Calculation 5 8" xfId="5070"/>
    <cellStyle name="Calculation 5 8 2" xfId="5071"/>
    <cellStyle name="Calculation 5 8 2 2" xfId="36534"/>
    <cellStyle name="Calculation 5 8 3" xfId="5072"/>
    <cellStyle name="Calculation 5 8 3 2" xfId="33623"/>
    <cellStyle name="Calculation 5 8 4" xfId="22658"/>
    <cellStyle name="Calculation 5 9" xfId="5073"/>
    <cellStyle name="Calculation 5 9 2" xfId="5074"/>
    <cellStyle name="Calculation 5 9 2 2" xfId="36535"/>
    <cellStyle name="Calculation 5 9 3" xfId="5075"/>
    <cellStyle name="Calculation 5 9 3 2" xfId="33624"/>
    <cellStyle name="Calculation 5 9 4" xfId="22659"/>
    <cellStyle name="Calculation 6" xfId="5076"/>
    <cellStyle name="Calculation 6 10" xfId="5077"/>
    <cellStyle name="Calculation 6 10 2" xfId="5078"/>
    <cellStyle name="Calculation 6 10 2 2" xfId="36536"/>
    <cellStyle name="Calculation 6 10 3" xfId="5079"/>
    <cellStyle name="Calculation 6 10 3 2" xfId="33625"/>
    <cellStyle name="Calculation 6 10 4" xfId="22661"/>
    <cellStyle name="Calculation 6 11" xfId="5080"/>
    <cellStyle name="Calculation 6 11 2" xfId="5081"/>
    <cellStyle name="Calculation 6 11 2 2" xfId="36537"/>
    <cellStyle name="Calculation 6 11 3" xfId="5082"/>
    <cellStyle name="Calculation 6 11 3 2" xfId="33626"/>
    <cellStyle name="Calculation 6 11 4" xfId="22662"/>
    <cellStyle name="Calculation 6 12" xfId="5083"/>
    <cellStyle name="Calculation 6 12 2" xfId="5084"/>
    <cellStyle name="Calculation 6 12 2 2" xfId="36538"/>
    <cellStyle name="Calculation 6 12 3" xfId="5085"/>
    <cellStyle name="Calculation 6 12 3 2" xfId="33627"/>
    <cellStyle name="Calculation 6 12 4" xfId="22663"/>
    <cellStyle name="Calculation 6 13" xfId="5086"/>
    <cellStyle name="Calculation 6 13 2" xfId="5087"/>
    <cellStyle name="Calculation 6 13 2 2" xfId="36539"/>
    <cellStyle name="Calculation 6 13 3" xfId="5088"/>
    <cellStyle name="Calculation 6 13 3 2" xfId="33628"/>
    <cellStyle name="Calculation 6 13 4" xfId="22664"/>
    <cellStyle name="Calculation 6 14" xfId="5089"/>
    <cellStyle name="Calculation 6 14 2" xfId="5090"/>
    <cellStyle name="Calculation 6 14 2 2" xfId="36540"/>
    <cellStyle name="Calculation 6 14 3" xfId="5091"/>
    <cellStyle name="Calculation 6 14 3 2" xfId="33629"/>
    <cellStyle name="Calculation 6 14 4" xfId="22665"/>
    <cellStyle name="Calculation 6 15" xfId="5092"/>
    <cellStyle name="Calculation 6 15 2" xfId="5093"/>
    <cellStyle name="Calculation 6 15 2 2" xfId="36541"/>
    <cellStyle name="Calculation 6 15 3" xfId="5094"/>
    <cellStyle name="Calculation 6 15 3 2" xfId="33630"/>
    <cellStyle name="Calculation 6 15 4" xfId="22666"/>
    <cellStyle name="Calculation 6 16" xfId="5095"/>
    <cellStyle name="Calculation 6 16 2" xfId="5096"/>
    <cellStyle name="Calculation 6 16 2 2" xfId="36542"/>
    <cellStyle name="Calculation 6 16 3" xfId="5097"/>
    <cellStyle name="Calculation 6 16 3 2" xfId="33631"/>
    <cellStyle name="Calculation 6 16 4" xfId="22667"/>
    <cellStyle name="Calculation 6 17" xfId="5098"/>
    <cellStyle name="Calculation 6 17 2" xfId="5099"/>
    <cellStyle name="Calculation 6 17 2 2" xfId="36543"/>
    <cellStyle name="Calculation 6 17 3" xfId="5100"/>
    <cellStyle name="Calculation 6 17 3 2" xfId="33632"/>
    <cellStyle name="Calculation 6 17 4" xfId="22668"/>
    <cellStyle name="Calculation 6 18" xfId="5101"/>
    <cellStyle name="Calculation 6 18 2" xfId="5102"/>
    <cellStyle name="Calculation 6 18 2 2" xfId="36544"/>
    <cellStyle name="Calculation 6 18 3" xfId="5103"/>
    <cellStyle name="Calculation 6 18 3 2" xfId="33633"/>
    <cellStyle name="Calculation 6 18 4" xfId="22669"/>
    <cellStyle name="Calculation 6 19" xfId="5104"/>
    <cellStyle name="Calculation 6 19 2" xfId="5105"/>
    <cellStyle name="Calculation 6 19 2 2" xfId="36545"/>
    <cellStyle name="Calculation 6 19 3" xfId="5106"/>
    <cellStyle name="Calculation 6 19 3 2" xfId="33634"/>
    <cellStyle name="Calculation 6 19 4" xfId="22670"/>
    <cellStyle name="Calculation 6 2" xfId="5107"/>
    <cellStyle name="Calculation 6 2 2" xfId="5108"/>
    <cellStyle name="Calculation 6 2 2 2" xfId="5109"/>
    <cellStyle name="Calculation 6 2 2 2 2" xfId="30192"/>
    <cellStyle name="Calculation 6 2 2 3" xfId="5110"/>
    <cellStyle name="Calculation 6 2 2 3 2" xfId="29848"/>
    <cellStyle name="Calculation 6 2 2 4" xfId="5111"/>
    <cellStyle name="Calculation 6 2 2 4 2" xfId="31994"/>
    <cellStyle name="Calculation 6 2 2 5" xfId="5112"/>
    <cellStyle name="Calculation 6 2 2 5 2" xfId="28698"/>
    <cellStyle name="Calculation 6 2 2 6" xfId="5113"/>
    <cellStyle name="Calculation 6 2 2 6 2" xfId="38466"/>
    <cellStyle name="Calculation 6 2 2 7" xfId="27841"/>
    <cellStyle name="Calculation 6 2 3" xfId="5114"/>
    <cellStyle name="Calculation 6 2 3 2" xfId="31849"/>
    <cellStyle name="Calculation 6 2 4" xfId="5115"/>
    <cellStyle name="Calculation 6 2 4 2" xfId="31381"/>
    <cellStyle name="Calculation 6 2 5" xfId="5116"/>
    <cellStyle name="Calculation 6 2 5 2" xfId="27429"/>
    <cellStyle name="Calculation 6 2 6" xfId="22671"/>
    <cellStyle name="Calculation 6 20" xfId="5117"/>
    <cellStyle name="Calculation 6 20 2" xfId="5118"/>
    <cellStyle name="Calculation 6 20 2 2" xfId="36546"/>
    <cellStyle name="Calculation 6 20 3" xfId="5119"/>
    <cellStyle name="Calculation 6 20 3 2" xfId="33635"/>
    <cellStyle name="Calculation 6 20 4" xfId="22672"/>
    <cellStyle name="Calculation 6 21" xfId="5120"/>
    <cellStyle name="Calculation 6 21 2" xfId="5121"/>
    <cellStyle name="Calculation 6 21 2 2" xfId="36547"/>
    <cellStyle name="Calculation 6 21 3" xfId="5122"/>
    <cellStyle name="Calculation 6 21 3 2" xfId="33636"/>
    <cellStyle name="Calculation 6 21 4" xfId="22673"/>
    <cellStyle name="Calculation 6 22" xfId="5123"/>
    <cellStyle name="Calculation 6 22 2" xfId="5124"/>
    <cellStyle name="Calculation 6 22 2 2" xfId="36548"/>
    <cellStyle name="Calculation 6 22 3" xfId="5125"/>
    <cellStyle name="Calculation 6 22 3 2" xfId="33637"/>
    <cellStyle name="Calculation 6 22 4" xfId="22674"/>
    <cellStyle name="Calculation 6 23" xfId="5126"/>
    <cellStyle name="Calculation 6 23 2" xfId="5127"/>
    <cellStyle name="Calculation 6 23 2 2" xfId="36549"/>
    <cellStyle name="Calculation 6 23 3" xfId="5128"/>
    <cellStyle name="Calculation 6 23 3 2" xfId="33638"/>
    <cellStyle name="Calculation 6 23 4" xfId="22675"/>
    <cellStyle name="Calculation 6 24" xfId="5129"/>
    <cellStyle name="Calculation 6 24 2" xfId="5130"/>
    <cellStyle name="Calculation 6 24 2 2" xfId="36550"/>
    <cellStyle name="Calculation 6 24 3" xfId="5131"/>
    <cellStyle name="Calculation 6 24 3 2" xfId="33639"/>
    <cellStyle name="Calculation 6 24 4" xfId="22676"/>
    <cellStyle name="Calculation 6 25" xfId="5132"/>
    <cellStyle name="Calculation 6 25 2" xfId="5133"/>
    <cellStyle name="Calculation 6 25 2 2" xfId="36551"/>
    <cellStyle name="Calculation 6 25 3" xfId="5134"/>
    <cellStyle name="Calculation 6 25 3 2" xfId="33640"/>
    <cellStyle name="Calculation 6 25 4" xfId="22677"/>
    <cellStyle name="Calculation 6 26" xfId="5135"/>
    <cellStyle name="Calculation 6 26 2" xfId="5136"/>
    <cellStyle name="Calculation 6 26 2 2" xfId="36552"/>
    <cellStyle name="Calculation 6 26 3" xfId="5137"/>
    <cellStyle name="Calculation 6 26 3 2" xfId="33641"/>
    <cellStyle name="Calculation 6 26 4" xfId="22678"/>
    <cellStyle name="Calculation 6 27" xfId="5138"/>
    <cellStyle name="Calculation 6 27 2" xfId="5139"/>
    <cellStyle name="Calculation 6 27 2 2" xfId="36553"/>
    <cellStyle name="Calculation 6 27 3" xfId="5140"/>
    <cellStyle name="Calculation 6 27 3 2" xfId="33642"/>
    <cellStyle name="Calculation 6 27 4" xfId="22679"/>
    <cellStyle name="Calculation 6 28" xfId="5141"/>
    <cellStyle name="Calculation 6 28 2" xfId="5142"/>
    <cellStyle name="Calculation 6 28 2 2" xfId="36554"/>
    <cellStyle name="Calculation 6 28 3" xfId="5143"/>
    <cellStyle name="Calculation 6 28 3 2" xfId="33643"/>
    <cellStyle name="Calculation 6 28 4" xfId="22680"/>
    <cellStyle name="Calculation 6 29" xfId="5144"/>
    <cellStyle name="Calculation 6 29 2" xfId="5145"/>
    <cellStyle name="Calculation 6 29 2 2" xfId="36555"/>
    <cellStyle name="Calculation 6 29 3" xfId="5146"/>
    <cellStyle name="Calculation 6 29 3 2" xfId="33644"/>
    <cellStyle name="Calculation 6 29 4" xfId="22681"/>
    <cellStyle name="Calculation 6 3" xfId="5147"/>
    <cellStyle name="Calculation 6 3 2" xfId="5148"/>
    <cellStyle name="Calculation 6 3 2 2" xfId="5149"/>
    <cellStyle name="Calculation 6 3 2 2 2" xfId="30195"/>
    <cellStyle name="Calculation 6 3 2 3" xfId="5150"/>
    <cellStyle name="Calculation 6 3 2 3 2" xfId="27682"/>
    <cellStyle name="Calculation 6 3 2 4" xfId="5151"/>
    <cellStyle name="Calculation 6 3 2 4 2" xfId="31999"/>
    <cellStyle name="Calculation 6 3 2 5" xfId="5152"/>
    <cellStyle name="Calculation 6 3 2 5 2" xfId="28697"/>
    <cellStyle name="Calculation 6 3 2 6" xfId="5153"/>
    <cellStyle name="Calculation 6 3 2 6 2" xfId="38467"/>
    <cellStyle name="Calculation 6 3 2 7" xfId="27842"/>
    <cellStyle name="Calculation 6 3 3" xfId="5154"/>
    <cellStyle name="Calculation 6 3 3 2" xfId="31848"/>
    <cellStyle name="Calculation 6 3 4" xfId="5155"/>
    <cellStyle name="Calculation 6 3 4 2" xfId="32394"/>
    <cellStyle name="Calculation 6 3 5" xfId="5156"/>
    <cellStyle name="Calculation 6 3 5 2" xfId="27428"/>
    <cellStyle name="Calculation 6 3 6" xfId="22682"/>
    <cellStyle name="Calculation 6 30" xfId="5157"/>
    <cellStyle name="Calculation 6 30 2" xfId="5158"/>
    <cellStyle name="Calculation 6 30 2 2" xfId="36556"/>
    <cellStyle name="Calculation 6 30 3" xfId="5159"/>
    <cellStyle name="Calculation 6 30 3 2" xfId="33645"/>
    <cellStyle name="Calculation 6 30 4" xfId="22683"/>
    <cellStyle name="Calculation 6 31" xfId="5160"/>
    <cellStyle name="Calculation 6 31 2" xfId="5161"/>
    <cellStyle name="Calculation 6 31 2 2" xfId="36557"/>
    <cellStyle name="Calculation 6 31 3" xfId="5162"/>
    <cellStyle name="Calculation 6 31 3 2" xfId="33646"/>
    <cellStyle name="Calculation 6 31 4" xfId="22684"/>
    <cellStyle name="Calculation 6 32" xfId="5163"/>
    <cellStyle name="Calculation 6 32 2" xfId="5164"/>
    <cellStyle name="Calculation 6 32 2 2" xfId="36558"/>
    <cellStyle name="Calculation 6 32 3" xfId="5165"/>
    <cellStyle name="Calculation 6 32 3 2" xfId="33647"/>
    <cellStyle name="Calculation 6 32 4" xfId="22685"/>
    <cellStyle name="Calculation 6 33" xfId="5166"/>
    <cellStyle name="Calculation 6 33 2" xfId="5167"/>
    <cellStyle name="Calculation 6 33 2 2" xfId="36559"/>
    <cellStyle name="Calculation 6 33 3" xfId="5168"/>
    <cellStyle name="Calculation 6 33 3 2" xfId="33648"/>
    <cellStyle name="Calculation 6 33 4" xfId="22686"/>
    <cellStyle name="Calculation 6 34" xfId="5169"/>
    <cellStyle name="Calculation 6 34 2" xfId="5170"/>
    <cellStyle name="Calculation 6 34 2 2" xfId="36560"/>
    <cellStyle name="Calculation 6 34 3" xfId="5171"/>
    <cellStyle name="Calculation 6 34 3 2" xfId="33649"/>
    <cellStyle name="Calculation 6 34 4" xfId="22687"/>
    <cellStyle name="Calculation 6 35" xfId="5172"/>
    <cellStyle name="Calculation 6 35 2" xfId="5173"/>
    <cellStyle name="Calculation 6 35 2 2" xfId="36561"/>
    <cellStyle name="Calculation 6 35 3" xfId="5174"/>
    <cellStyle name="Calculation 6 35 3 2" xfId="33650"/>
    <cellStyle name="Calculation 6 35 4" xfId="22688"/>
    <cellStyle name="Calculation 6 36" xfId="5175"/>
    <cellStyle name="Calculation 6 36 2" xfId="5176"/>
    <cellStyle name="Calculation 6 36 2 2" xfId="36562"/>
    <cellStyle name="Calculation 6 36 3" xfId="5177"/>
    <cellStyle name="Calculation 6 36 3 2" xfId="33651"/>
    <cellStyle name="Calculation 6 36 4" xfId="22689"/>
    <cellStyle name="Calculation 6 37" xfId="5178"/>
    <cellStyle name="Calculation 6 37 2" xfId="5179"/>
    <cellStyle name="Calculation 6 37 2 2" xfId="36563"/>
    <cellStyle name="Calculation 6 37 3" xfId="5180"/>
    <cellStyle name="Calculation 6 37 3 2" xfId="33652"/>
    <cellStyle name="Calculation 6 37 4" xfId="22690"/>
    <cellStyle name="Calculation 6 38" xfId="5181"/>
    <cellStyle name="Calculation 6 38 2" xfId="5182"/>
    <cellStyle name="Calculation 6 38 2 2" xfId="36564"/>
    <cellStyle name="Calculation 6 38 3" xfId="5183"/>
    <cellStyle name="Calculation 6 38 3 2" xfId="33653"/>
    <cellStyle name="Calculation 6 38 4" xfId="22691"/>
    <cellStyle name="Calculation 6 39" xfId="5184"/>
    <cellStyle name="Calculation 6 39 2" xfId="5185"/>
    <cellStyle name="Calculation 6 39 2 2" xfId="36565"/>
    <cellStyle name="Calculation 6 39 3" xfId="5186"/>
    <cellStyle name="Calculation 6 39 3 2" xfId="33654"/>
    <cellStyle name="Calculation 6 39 4" xfId="22692"/>
    <cellStyle name="Calculation 6 4" xfId="5187"/>
    <cellStyle name="Calculation 6 4 2" xfId="5188"/>
    <cellStyle name="Calculation 6 4 2 2" xfId="5189"/>
    <cellStyle name="Calculation 6 4 2 2 2" xfId="30198"/>
    <cellStyle name="Calculation 6 4 2 3" xfId="5190"/>
    <cellStyle name="Calculation 6 4 2 3 2" xfId="27680"/>
    <cellStyle name="Calculation 6 4 2 4" xfId="5191"/>
    <cellStyle name="Calculation 6 4 2 4 2" xfId="30004"/>
    <cellStyle name="Calculation 6 4 2 5" xfId="5192"/>
    <cellStyle name="Calculation 6 4 2 5 2" xfId="32517"/>
    <cellStyle name="Calculation 6 4 2 6" xfId="5193"/>
    <cellStyle name="Calculation 6 4 2 6 2" xfId="38468"/>
    <cellStyle name="Calculation 6 4 2 7" xfId="27843"/>
    <cellStyle name="Calculation 6 4 3" xfId="5194"/>
    <cellStyle name="Calculation 6 4 3 2" xfId="31847"/>
    <cellStyle name="Calculation 6 4 4" xfId="5195"/>
    <cellStyle name="Calculation 6 4 4 2" xfId="32393"/>
    <cellStyle name="Calculation 6 4 5" xfId="5196"/>
    <cellStyle name="Calculation 6 4 5 2" xfId="27427"/>
    <cellStyle name="Calculation 6 4 6" xfId="22693"/>
    <cellStyle name="Calculation 6 40" xfId="5197"/>
    <cellStyle name="Calculation 6 40 2" xfId="5198"/>
    <cellStyle name="Calculation 6 40 2 2" xfId="30190"/>
    <cellStyle name="Calculation 6 40 3" xfId="5199"/>
    <cellStyle name="Calculation 6 40 3 2" xfId="29849"/>
    <cellStyle name="Calculation 6 40 4" xfId="5200"/>
    <cellStyle name="Calculation 6 40 4 2" xfId="30003"/>
    <cellStyle name="Calculation 6 40 5" xfId="5201"/>
    <cellStyle name="Calculation 6 40 5 2" xfId="28699"/>
    <cellStyle name="Calculation 6 40 6" xfId="5202"/>
    <cellStyle name="Calculation 6 40 6 2" xfId="38465"/>
    <cellStyle name="Calculation 6 40 7" xfId="27840"/>
    <cellStyle name="Calculation 6 41" xfId="5203"/>
    <cellStyle name="Calculation 6 41 2" xfId="28656"/>
    <cellStyle name="Calculation 6 42" xfId="5204"/>
    <cellStyle name="Calculation 6 42 2" xfId="31380"/>
    <cellStyle name="Calculation 6 43" xfId="5205"/>
    <cellStyle name="Calculation 6 43 2" xfId="27430"/>
    <cellStyle name="Calculation 6 44" xfId="22660"/>
    <cellStyle name="Calculation 6 5" xfId="5206"/>
    <cellStyle name="Calculation 6 5 2" xfId="5207"/>
    <cellStyle name="Calculation 6 5 2 2" xfId="5208"/>
    <cellStyle name="Calculation 6 5 2 2 2" xfId="30199"/>
    <cellStyle name="Calculation 6 5 2 3" xfId="5209"/>
    <cellStyle name="Calculation 6 5 2 3 2" xfId="29846"/>
    <cellStyle name="Calculation 6 5 2 4" xfId="5210"/>
    <cellStyle name="Calculation 6 5 2 4 2" xfId="27745"/>
    <cellStyle name="Calculation 6 5 2 5" xfId="5211"/>
    <cellStyle name="Calculation 6 5 2 5 2" xfId="32518"/>
    <cellStyle name="Calculation 6 5 2 6" xfId="5212"/>
    <cellStyle name="Calculation 6 5 2 6 2" xfId="38469"/>
    <cellStyle name="Calculation 6 5 2 7" xfId="27844"/>
    <cellStyle name="Calculation 6 5 3" xfId="5213"/>
    <cellStyle name="Calculation 6 5 3 2" xfId="31846"/>
    <cellStyle name="Calculation 6 5 4" xfId="5214"/>
    <cellStyle name="Calculation 6 5 4 2" xfId="32392"/>
    <cellStyle name="Calculation 6 5 5" xfId="5215"/>
    <cellStyle name="Calculation 6 5 5 2" xfId="27426"/>
    <cellStyle name="Calculation 6 5 6" xfId="22694"/>
    <cellStyle name="Calculation 6 6" xfId="5216"/>
    <cellStyle name="Calculation 6 6 2" xfId="5217"/>
    <cellStyle name="Calculation 6 6 2 2" xfId="5218"/>
    <cellStyle name="Calculation 6 6 2 2 2" xfId="30200"/>
    <cellStyle name="Calculation 6 6 2 3" xfId="5219"/>
    <cellStyle name="Calculation 6 6 2 3 2" xfId="29845"/>
    <cellStyle name="Calculation 6 6 2 4" xfId="5220"/>
    <cellStyle name="Calculation 6 6 2 4 2" xfId="30005"/>
    <cellStyle name="Calculation 6 6 2 5" xfId="5221"/>
    <cellStyle name="Calculation 6 6 2 5 2" xfId="32520"/>
    <cellStyle name="Calculation 6 6 2 6" xfId="5222"/>
    <cellStyle name="Calculation 6 6 2 6 2" xfId="38470"/>
    <cellStyle name="Calculation 6 6 2 7" xfId="27845"/>
    <cellStyle name="Calculation 6 6 3" xfId="5223"/>
    <cellStyle name="Calculation 6 6 3 2" xfId="31845"/>
    <cellStyle name="Calculation 6 6 4" xfId="5224"/>
    <cellStyle name="Calculation 6 6 4 2" xfId="32391"/>
    <cellStyle name="Calculation 6 6 5" xfId="5225"/>
    <cellStyle name="Calculation 6 6 5 2" xfId="27425"/>
    <cellStyle name="Calculation 6 6 6" xfId="22695"/>
    <cellStyle name="Calculation 6 7" xfId="5226"/>
    <cellStyle name="Calculation 6 7 2" xfId="5227"/>
    <cellStyle name="Calculation 6 7 2 2" xfId="36566"/>
    <cellStyle name="Calculation 6 7 3" xfId="5228"/>
    <cellStyle name="Calculation 6 7 3 2" xfId="33655"/>
    <cellStyle name="Calculation 6 7 4" xfId="22696"/>
    <cellStyle name="Calculation 6 8" xfId="5229"/>
    <cellStyle name="Calculation 6 8 2" xfId="5230"/>
    <cellStyle name="Calculation 6 8 2 2" xfId="36567"/>
    <cellStyle name="Calculation 6 8 3" xfId="5231"/>
    <cellStyle name="Calculation 6 8 3 2" xfId="33656"/>
    <cellStyle name="Calculation 6 8 4" xfId="22697"/>
    <cellStyle name="Calculation 6 9" xfId="5232"/>
    <cellStyle name="Calculation 6 9 2" xfId="5233"/>
    <cellStyle name="Calculation 6 9 2 2" xfId="36568"/>
    <cellStyle name="Calculation 6 9 3" xfId="5234"/>
    <cellStyle name="Calculation 6 9 3 2" xfId="33657"/>
    <cellStyle name="Calculation 6 9 4" xfId="22698"/>
    <cellStyle name="Calculation 7" xfId="5235"/>
    <cellStyle name="Calculation 7 10" xfId="5236"/>
    <cellStyle name="Calculation 7 10 2" xfId="5237"/>
    <cellStyle name="Calculation 7 10 2 2" xfId="36569"/>
    <cellStyle name="Calculation 7 10 3" xfId="5238"/>
    <cellStyle name="Calculation 7 10 3 2" xfId="33658"/>
    <cellStyle name="Calculation 7 10 4" xfId="22700"/>
    <cellStyle name="Calculation 7 11" xfId="5239"/>
    <cellStyle name="Calculation 7 11 2" xfId="5240"/>
    <cellStyle name="Calculation 7 11 2 2" xfId="36570"/>
    <cellStyle name="Calculation 7 11 3" xfId="5241"/>
    <cellStyle name="Calculation 7 11 3 2" xfId="33659"/>
    <cellStyle name="Calculation 7 11 4" xfId="22701"/>
    <cellStyle name="Calculation 7 12" xfId="5242"/>
    <cellStyle name="Calculation 7 12 2" xfId="5243"/>
    <cellStyle name="Calculation 7 12 2 2" xfId="36571"/>
    <cellStyle name="Calculation 7 12 3" xfId="5244"/>
    <cellStyle name="Calculation 7 12 3 2" xfId="33660"/>
    <cellStyle name="Calculation 7 12 4" xfId="22702"/>
    <cellStyle name="Calculation 7 13" xfId="5245"/>
    <cellStyle name="Calculation 7 13 2" xfId="5246"/>
    <cellStyle name="Calculation 7 13 2 2" xfId="36572"/>
    <cellStyle name="Calculation 7 13 3" xfId="5247"/>
    <cellStyle name="Calculation 7 13 3 2" xfId="33661"/>
    <cellStyle name="Calculation 7 13 4" xfId="22703"/>
    <cellStyle name="Calculation 7 14" xfId="5248"/>
    <cellStyle name="Calculation 7 14 2" xfId="5249"/>
    <cellStyle name="Calculation 7 14 2 2" xfId="36573"/>
    <cellStyle name="Calculation 7 14 3" xfId="5250"/>
    <cellStyle name="Calculation 7 14 3 2" xfId="33662"/>
    <cellStyle name="Calculation 7 14 4" xfId="22704"/>
    <cellStyle name="Calculation 7 15" xfId="5251"/>
    <cellStyle name="Calculation 7 15 2" xfId="5252"/>
    <cellStyle name="Calculation 7 15 2 2" xfId="36574"/>
    <cellStyle name="Calculation 7 15 3" xfId="5253"/>
    <cellStyle name="Calculation 7 15 3 2" xfId="33663"/>
    <cellStyle name="Calculation 7 15 4" xfId="22705"/>
    <cellStyle name="Calculation 7 16" xfId="5254"/>
    <cellStyle name="Calculation 7 16 2" xfId="5255"/>
    <cellStyle name="Calculation 7 16 2 2" xfId="36575"/>
    <cellStyle name="Calculation 7 16 3" xfId="5256"/>
    <cellStyle name="Calculation 7 16 3 2" xfId="33664"/>
    <cellStyle name="Calculation 7 16 4" xfId="22706"/>
    <cellStyle name="Calculation 7 17" xfId="5257"/>
    <cellStyle name="Calculation 7 17 2" xfId="5258"/>
    <cellStyle name="Calculation 7 17 2 2" xfId="36576"/>
    <cellStyle name="Calculation 7 17 3" xfId="5259"/>
    <cellStyle name="Calculation 7 17 3 2" xfId="33665"/>
    <cellStyle name="Calculation 7 17 4" xfId="22707"/>
    <cellStyle name="Calculation 7 18" xfId="5260"/>
    <cellStyle name="Calculation 7 18 2" xfId="5261"/>
    <cellStyle name="Calculation 7 18 2 2" xfId="36577"/>
    <cellStyle name="Calculation 7 18 3" xfId="5262"/>
    <cellStyle name="Calculation 7 18 3 2" xfId="33666"/>
    <cellStyle name="Calculation 7 18 4" xfId="22708"/>
    <cellStyle name="Calculation 7 19" xfId="5263"/>
    <cellStyle name="Calculation 7 19 2" xfId="5264"/>
    <cellStyle name="Calculation 7 19 2 2" xfId="36578"/>
    <cellStyle name="Calculation 7 19 3" xfId="5265"/>
    <cellStyle name="Calculation 7 19 3 2" xfId="33667"/>
    <cellStyle name="Calculation 7 19 4" xfId="22709"/>
    <cellStyle name="Calculation 7 2" xfId="5266"/>
    <cellStyle name="Calculation 7 2 2" xfId="5267"/>
    <cellStyle name="Calculation 7 2 2 2" xfId="5268"/>
    <cellStyle name="Calculation 7 2 2 2 2" xfId="30204"/>
    <cellStyle name="Calculation 7 2 2 3" xfId="5269"/>
    <cellStyle name="Calculation 7 2 2 3 2" xfId="27678"/>
    <cellStyle name="Calculation 7 2 2 4" xfId="5270"/>
    <cellStyle name="Calculation 7 2 2 4 2" xfId="27746"/>
    <cellStyle name="Calculation 7 2 2 5" xfId="5271"/>
    <cellStyle name="Calculation 7 2 2 5 2" xfId="31894"/>
    <cellStyle name="Calculation 7 2 2 6" xfId="5272"/>
    <cellStyle name="Calculation 7 2 2 6 2" xfId="38472"/>
    <cellStyle name="Calculation 7 2 2 7" xfId="27847"/>
    <cellStyle name="Calculation 7 2 3" xfId="5273"/>
    <cellStyle name="Calculation 7 2 3 2" xfId="31843"/>
    <cellStyle name="Calculation 7 2 4" xfId="5274"/>
    <cellStyle name="Calculation 7 2 4 2" xfId="32389"/>
    <cellStyle name="Calculation 7 2 5" xfId="5275"/>
    <cellStyle name="Calculation 7 2 5 2" xfId="27423"/>
    <cellStyle name="Calculation 7 2 6" xfId="22710"/>
    <cellStyle name="Calculation 7 20" xfId="5276"/>
    <cellStyle name="Calculation 7 20 2" xfId="5277"/>
    <cellStyle name="Calculation 7 20 2 2" xfId="36579"/>
    <cellStyle name="Calculation 7 20 3" xfId="5278"/>
    <cellStyle name="Calculation 7 20 3 2" xfId="33668"/>
    <cellStyle name="Calculation 7 20 4" xfId="22711"/>
    <cellStyle name="Calculation 7 21" xfId="5279"/>
    <cellStyle name="Calculation 7 21 2" xfId="5280"/>
    <cellStyle name="Calculation 7 21 2 2" xfId="36580"/>
    <cellStyle name="Calculation 7 21 3" xfId="5281"/>
    <cellStyle name="Calculation 7 21 3 2" xfId="33669"/>
    <cellStyle name="Calculation 7 21 4" xfId="22712"/>
    <cellStyle name="Calculation 7 22" xfId="5282"/>
    <cellStyle name="Calculation 7 22 2" xfId="5283"/>
    <cellStyle name="Calculation 7 22 2 2" xfId="36581"/>
    <cellStyle name="Calculation 7 22 3" xfId="5284"/>
    <cellStyle name="Calculation 7 22 3 2" xfId="33670"/>
    <cellStyle name="Calculation 7 22 4" xfId="22713"/>
    <cellStyle name="Calculation 7 23" xfId="5285"/>
    <cellStyle name="Calculation 7 23 2" xfId="5286"/>
    <cellStyle name="Calculation 7 23 2 2" xfId="36582"/>
    <cellStyle name="Calculation 7 23 3" xfId="5287"/>
    <cellStyle name="Calculation 7 23 3 2" xfId="33671"/>
    <cellStyle name="Calculation 7 23 4" xfId="22714"/>
    <cellStyle name="Calculation 7 24" xfId="5288"/>
    <cellStyle name="Calculation 7 24 2" xfId="5289"/>
    <cellStyle name="Calculation 7 24 2 2" xfId="36583"/>
    <cellStyle name="Calculation 7 24 3" xfId="5290"/>
    <cellStyle name="Calculation 7 24 3 2" xfId="33672"/>
    <cellStyle name="Calculation 7 24 4" xfId="22715"/>
    <cellStyle name="Calculation 7 25" xfId="5291"/>
    <cellStyle name="Calculation 7 25 2" xfId="5292"/>
    <cellStyle name="Calculation 7 25 2 2" xfId="36584"/>
    <cellStyle name="Calculation 7 25 3" xfId="5293"/>
    <cellStyle name="Calculation 7 25 3 2" xfId="33673"/>
    <cellStyle name="Calculation 7 25 4" xfId="22716"/>
    <cellStyle name="Calculation 7 26" xfId="5294"/>
    <cellStyle name="Calculation 7 26 2" xfId="5295"/>
    <cellStyle name="Calculation 7 26 2 2" xfId="36585"/>
    <cellStyle name="Calculation 7 26 3" xfId="5296"/>
    <cellStyle name="Calculation 7 26 3 2" xfId="33674"/>
    <cellStyle name="Calculation 7 26 4" xfId="22717"/>
    <cellStyle name="Calculation 7 27" xfId="5297"/>
    <cellStyle name="Calculation 7 27 2" xfId="5298"/>
    <cellStyle name="Calculation 7 27 2 2" xfId="36586"/>
    <cellStyle name="Calculation 7 27 3" xfId="5299"/>
    <cellStyle name="Calculation 7 27 3 2" xfId="33675"/>
    <cellStyle name="Calculation 7 27 4" xfId="22718"/>
    <cellStyle name="Calculation 7 28" xfId="5300"/>
    <cellStyle name="Calculation 7 28 2" xfId="5301"/>
    <cellStyle name="Calculation 7 28 2 2" xfId="36587"/>
    <cellStyle name="Calculation 7 28 3" xfId="5302"/>
    <cellStyle name="Calculation 7 28 3 2" xfId="33676"/>
    <cellStyle name="Calculation 7 28 4" xfId="22719"/>
    <cellStyle name="Calculation 7 29" xfId="5303"/>
    <cellStyle name="Calculation 7 29 2" xfId="5304"/>
    <cellStyle name="Calculation 7 29 2 2" xfId="36588"/>
    <cellStyle name="Calculation 7 29 3" xfId="5305"/>
    <cellStyle name="Calculation 7 29 3 2" xfId="33677"/>
    <cellStyle name="Calculation 7 29 4" xfId="22720"/>
    <cellStyle name="Calculation 7 3" xfId="5306"/>
    <cellStyle name="Calculation 7 3 2" xfId="5307"/>
    <cellStyle name="Calculation 7 3 2 2" xfId="5308"/>
    <cellStyle name="Calculation 7 3 2 2 2" xfId="30206"/>
    <cellStyle name="Calculation 7 3 2 3" xfId="5309"/>
    <cellStyle name="Calculation 7 3 2 3 2" xfId="27676"/>
    <cellStyle name="Calculation 7 3 2 4" xfId="5310"/>
    <cellStyle name="Calculation 7 3 2 4 2" xfId="30007"/>
    <cellStyle name="Calculation 7 3 2 5" xfId="5311"/>
    <cellStyle name="Calculation 7 3 2 5 2" xfId="27719"/>
    <cellStyle name="Calculation 7 3 2 6" xfId="5312"/>
    <cellStyle name="Calculation 7 3 2 6 2" xfId="38473"/>
    <cellStyle name="Calculation 7 3 2 7" xfId="27848"/>
    <cellStyle name="Calculation 7 3 3" xfId="5313"/>
    <cellStyle name="Calculation 7 3 3 2" xfId="31842"/>
    <cellStyle name="Calculation 7 3 4" xfId="5314"/>
    <cellStyle name="Calculation 7 3 4 2" xfId="31382"/>
    <cellStyle name="Calculation 7 3 5" xfId="5315"/>
    <cellStyle name="Calculation 7 3 5 2" xfId="27422"/>
    <cellStyle name="Calculation 7 3 6" xfId="22721"/>
    <cellStyle name="Calculation 7 30" xfId="5316"/>
    <cellStyle name="Calculation 7 30 2" xfId="5317"/>
    <cellStyle name="Calculation 7 30 2 2" xfId="36589"/>
    <cellStyle name="Calculation 7 30 3" xfId="5318"/>
    <cellStyle name="Calculation 7 30 3 2" xfId="33678"/>
    <cellStyle name="Calculation 7 30 4" xfId="22722"/>
    <cellStyle name="Calculation 7 31" xfId="5319"/>
    <cellStyle name="Calculation 7 31 2" xfId="5320"/>
    <cellStyle name="Calculation 7 31 2 2" xfId="36590"/>
    <cellStyle name="Calculation 7 31 3" xfId="5321"/>
    <cellStyle name="Calculation 7 31 3 2" xfId="33679"/>
    <cellStyle name="Calculation 7 31 4" xfId="22723"/>
    <cellStyle name="Calculation 7 32" xfId="5322"/>
    <cellStyle name="Calculation 7 32 2" xfId="5323"/>
    <cellStyle name="Calculation 7 32 2 2" xfId="36591"/>
    <cellStyle name="Calculation 7 32 3" xfId="5324"/>
    <cellStyle name="Calculation 7 32 3 2" xfId="33680"/>
    <cellStyle name="Calculation 7 32 4" xfId="22724"/>
    <cellStyle name="Calculation 7 33" xfId="5325"/>
    <cellStyle name="Calculation 7 33 2" xfId="5326"/>
    <cellStyle name="Calculation 7 33 2 2" xfId="36592"/>
    <cellStyle name="Calculation 7 33 3" xfId="5327"/>
    <cellStyle name="Calculation 7 33 3 2" xfId="33681"/>
    <cellStyle name="Calculation 7 33 4" xfId="22725"/>
    <cellStyle name="Calculation 7 34" xfId="5328"/>
    <cellStyle name="Calculation 7 34 2" xfId="5329"/>
    <cellStyle name="Calculation 7 34 2 2" xfId="36593"/>
    <cellStyle name="Calculation 7 34 3" xfId="5330"/>
    <cellStyle name="Calculation 7 34 3 2" xfId="33682"/>
    <cellStyle name="Calculation 7 34 4" xfId="22726"/>
    <cellStyle name="Calculation 7 35" xfId="5331"/>
    <cellStyle name="Calculation 7 35 2" xfId="5332"/>
    <cellStyle name="Calculation 7 35 2 2" xfId="36594"/>
    <cellStyle name="Calculation 7 35 3" xfId="5333"/>
    <cellStyle name="Calculation 7 35 3 2" xfId="33683"/>
    <cellStyle name="Calculation 7 35 4" xfId="22727"/>
    <cellStyle name="Calculation 7 36" xfId="5334"/>
    <cellStyle name="Calculation 7 36 2" xfId="5335"/>
    <cellStyle name="Calculation 7 36 2 2" xfId="36595"/>
    <cellStyle name="Calculation 7 36 3" xfId="5336"/>
    <cellStyle name="Calculation 7 36 3 2" xfId="33684"/>
    <cellStyle name="Calculation 7 36 4" xfId="22728"/>
    <cellStyle name="Calculation 7 37" xfId="5337"/>
    <cellStyle name="Calculation 7 37 2" xfId="5338"/>
    <cellStyle name="Calculation 7 37 2 2" xfId="36596"/>
    <cellStyle name="Calculation 7 37 3" xfId="5339"/>
    <cellStyle name="Calculation 7 37 3 2" xfId="33685"/>
    <cellStyle name="Calculation 7 37 4" xfId="22729"/>
    <cellStyle name="Calculation 7 38" xfId="5340"/>
    <cellStyle name="Calculation 7 38 2" xfId="5341"/>
    <cellStyle name="Calculation 7 38 2 2" xfId="36597"/>
    <cellStyle name="Calculation 7 38 3" xfId="5342"/>
    <cellStyle name="Calculation 7 38 3 2" xfId="33686"/>
    <cellStyle name="Calculation 7 38 4" xfId="22730"/>
    <cellStyle name="Calculation 7 39" xfId="5343"/>
    <cellStyle name="Calculation 7 39 2" xfId="5344"/>
    <cellStyle name="Calculation 7 39 2 2" xfId="36598"/>
    <cellStyle name="Calculation 7 39 3" xfId="5345"/>
    <cellStyle name="Calculation 7 39 3 2" xfId="33687"/>
    <cellStyle name="Calculation 7 39 4" xfId="22731"/>
    <cellStyle name="Calculation 7 4" xfId="5346"/>
    <cellStyle name="Calculation 7 4 2" xfId="5347"/>
    <cellStyle name="Calculation 7 4 2 2" xfId="5348"/>
    <cellStyle name="Calculation 7 4 2 2 2" xfId="30216"/>
    <cellStyle name="Calculation 7 4 2 3" xfId="5349"/>
    <cellStyle name="Calculation 7 4 2 3 2" xfId="27674"/>
    <cellStyle name="Calculation 7 4 2 4" xfId="5350"/>
    <cellStyle name="Calculation 7 4 2 4 2" xfId="30008"/>
    <cellStyle name="Calculation 7 4 2 5" xfId="5351"/>
    <cellStyle name="Calculation 7 4 2 5 2" xfId="32521"/>
    <cellStyle name="Calculation 7 4 2 6" xfId="5352"/>
    <cellStyle name="Calculation 7 4 2 6 2" xfId="38474"/>
    <cellStyle name="Calculation 7 4 2 7" xfId="27849"/>
    <cellStyle name="Calculation 7 4 3" xfId="5353"/>
    <cellStyle name="Calculation 7 4 3 2" xfId="31841"/>
    <cellStyle name="Calculation 7 4 4" xfId="5354"/>
    <cellStyle name="Calculation 7 4 4 2" xfId="32388"/>
    <cellStyle name="Calculation 7 4 5" xfId="5355"/>
    <cellStyle name="Calculation 7 4 5 2" xfId="27421"/>
    <cellStyle name="Calculation 7 4 6" xfId="22732"/>
    <cellStyle name="Calculation 7 40" xfId="5356"/>
    <cellStyle name="Calculation 7 40 2" xfId="5357"/>
    <cellStyle name="Calculation 7 40 2 2" xfId="30202"/>
    <cellStyle name="Calculation 7 40 3" xfId="5358"/>
    <cellStyle name="Calculation 7 40 3 2" xfId="29843"/>
    <cellStyle name="Calculation 7 40 4" xfId="5359"/>
    <cellStyle name="Calculation 7 40 4 2" xfId="30006"/>
    <cellStyle name="Calculation 7 40 5" xfId="5360"/>
    <cellStyle name="Calculation 7 40 5 2" xfId="29964"/>
    <cellStyle name="Calculation 7 40 6" xfId="5361"/>
    <cellStyle name="Calculation 7 40 6 2" xfId="38471"/>
    <cellStyle name="Calculation 7 40 7" xfId="27846"/>
    <cellStyle name="Calculation 7 41" xfId="5362"/>
    <cellStyle name="Calculation 7 41 2" xfId="31844"/>
    <cellStyle name="Calculation 7 42" xfId="5363"/>
    <cellStyle name="Calculation 7 42 2" xfId="32390"/>
    <cellStyle name="Calculation 7 43" xfId="5364"/>
    <cellStyle name="Calculation 7 43 2" xfId="27424"/>
    <cellStyle name="Calculation 7 44" xfId="22699"/>
    <cellStyle name="Calculation 7 5" xfId="5365"/>
    <cellStyle name="Calculation 7 5 2" xfId="5366"/>
    <cellStyle name="Calculation 7 5 2 2" xfId="5367"/>
    <cellStyle name="Calculation 7 5 2 2 2" xfId="30217"/>
    <cellStyle name="Calculation 7 5 2 3" xfId="5368"/>
    <cellStyle name="Calculation 7 5 2 3 2" xfId="27673"/>
    <cellStyle name="Calculation 7 5 2 4" xfId="5369"/>
    <cellStyle name="Calculation 7 5 2 4 2" xfId="30009"/>
    <cellStyle name="Calculation 7 5 2 5" xfId="5370"/>
    <cellStyle name="Calculation 7 5 2 5 2" xfId="32522"/>
    <cellStyle name="Calculation 7 5 2 6" xfId="5371"/>
    <cellStyle name="Calculation 7 5 2 6 2" xfId="38475"/>
    <cellStyle name="Calculation 7 5 2 7" xfId="27850"/>
    <cellStyle name="Calculation 7 5 3" xfId="5372"/>
    <cellStyle name="Calculation 7 5 3 2" xfId="31840"/>
    <cellStyle name="Calculation 7 5 4" xfId="5373"/>
    <cellStyle name="Calculation 7 5 4 2" xfId="32387"/>
    <cellStyle name="Calculation 7 5 5" xfId="5374"/>
    <cellStyle name="Calculation 7 5 5 2" xfId="27420"/>
    <cellStyle name="Calculation 7 5 6" xfId="22733"/>
    <cellStyle name="Calculation 7 6" xfId="5375"/>
    <cellStyle name="Calculation 7 6 2" xfId="5376"/>
    <cellStyle name="Calculation 7 6 2 2" xfId="5377"/>
    <cellStyle name="Calculation 7 6 2 2 2" xfId="30218"/>
    <cellStyle name="Calculation 7 6 2 3" xfId="5378"/>
    <cellStyle name="Calculation 7 6 2 3 2" xfId="27672"/>
    <cellStyle name="Calculation 7 6 2 4" xfId="5379"/>
    <cellStyle name="Calculation 7 6 2 4 2" xfId="30010"/>
    <cellStyle name="Calculation 7 6 2 5" xfId="5380"/>
    <cellStyle name="Calculation 7 6 2 5 2" xfId="32523"/>
    <cellStyle name="Calculation 7 6 2 6" xfId="5381"/>
    <cellStyle name="Calculation 7 6 2 6 2" xfId="38476"/>
    <cellStyle name="Calculation 7 6 2 7" xfId="27851"/>
    <cellStyle name="Calculation 7 6 3" xfId="5382"/>
    <cellStyle name="Calculation 7 6 3 2" xfId="31839"/>
    <cellStyle name="Calculation 7 6 4" xfId="5383"/>
    <cellStyle name="Calculation 7 6 4 2" xfId="32386"/>
    <cellStyle name="Calculation 7 6 5" xfId="5384"/>
    <cellStyle name="Calculation 7 6 5 2" xfId="33064"/>
    <cellStyle name="Calculation 7 6 6" xfId="22734"/>
    <cellStyle name="Calculation 7 7" xfId="5385"/>
    <cellStyle name="Calculation 7 7 2" xfId="5386"/>
    <cellStyle name="Calculation 7 7 2 2" xfId="36599"/>
    <cellStyle name="Calculation 7 7 3" xfId="5387"/>
    <cellStyle name="Calculation 7 7 3 2" xfId="33688"/>
    <cellStyle name="Calculation 7 7 4" xfId="22735"/>
    <cellStyle name="Calculation 7 8" xfId="5388"/>
    <cellStyle name="Calculation 7 8 2" xfId="5389"/>
    <cellStyle name="Calculation 7 8 2 2" xfId="36600"/>
    <cellStyle name="Calculation 7 8 3" xfId="5390"/>
    <cellStyle name="Calculation 7 8 3 2" xfId="33689"/>
    <cellStyle name="Calculation 7 8 4" xfId="22736"/>
    <cellStyle name="Calculation 7 9" xfId="5391"/>
    <cellStyle name="Calculation 7 9 2" xfId="5392"/>
    <cellStyle name="Calculation 7 9 2 2" xfId="36601"/>
    <cellStyle name="Calculation 7 9 3" xfId="5393"/>
    <cellStyle name="Calculation 7 9 3 2" xfId="33690"/>
    <cellStyle name="Calculation 7 9 4" xfId="22737"/>
    <cellStyle name="Calculation 8" xfId="5394"/>
    <cellStyle name="Calculation 8 2" xfId="5395"/>
    <cellStyle name="Calculation 8 2 2" xfId="5396"/>
    <cellStyle name="Calculation 8 2 2 2" xfId="30222"/>
    <cellStyle name="Calculation 8 2 3" xfId="5397"/>
    <cellStyle name="Calculation 8 2 3 2" xfId="29841"/>
    <cellStyle name="Calculation 8 2 4" xfId="5398"/>
    <cellStyle name="Calculation 8 2 4 2" xfId="30011"/>
    <cellStyle name="Calculation 8 2 5" xfId="5399"/>
    <cellStyle name="Calculation 8 2 5 2" xfId="32525"/>
    <cellStyle name="Calculation 8 2 6" xfId="5400"/>
    <cellStyle name="Calculation 8 2 6 2" xfId="38477"/>
    <cellStyle name="Calculation 8 2 7" xfId="27852"/>
    <cellStyle name="Calculation 8 3" xfId="5401"/>
    <cellStyle name="Calculation 8 3 2" xfId="31838"/>
    <cellStyle name="Calculation 8 4" xfId="5402"/>
    <cellStyle name="Calculation 8 4 2" xfId="32385"/>
    <cellStyle name="Calculation 8 5" xfId="5403"/>
    <cellStyle name="Calculation 8 5 2" xfId="33063"/>
    <cellStyle name="Calculation 8 6" xfId="22738"/>
    <cellStyle name="Calculation 9" xfId="5404"/>
    <cellStyle name="Calculation 9 2" xfId="5405"/>
    <cellStyle name="Calculation 9 2 2" xfId="30125"/>
    <cellStyle name="Calculation 9 3" xfId="5406"/>
    <cellStyle name="Calculation 9 3 2" xfId="29902"/>
    <cellStyle name="Calculation 9 4" xfId="5407"/>
    <cellStyle name="Calculation 9 4 2" xfId="27731"/>
    <cellStyle name="Calculation 9 5" xfId="5408"/>
    <cellStyle name="Calculation 9 5 2" xfId="32493"/>
    <cellStyle name="Calculation 9 6" xfId="5409"/>
    <cellStyle name="Calculation 9 6 2" xfId="38423"/>
    <cellStyle name="Calculation 9 7" xfId="27798"/>
    <cellStyle name="Check Cell 10" xfId="5410"/>
    <cellStyle name="Check Cell 10 2" xfId="31837"/>
    <cellStyle name="Check Cell 11" xfId="5411"/>
    <cellStyle name="Check Cell 11 2" xfId="31078"/>
    <cellStyle name="Check Cell 12" xfId="5412"/>
    <cellStyle name="Check Cell 12 2" xfId="27419"/>
    <cellStyle name="Check Cell 2" xfId="5413"/>
    <cellStyle name="Check Cell 2 10" xfId="5414"/>
    <cellStyle name="Check Cell 2 10 2" xfId="5415"/>
    <cellStyle name="Check Cell 2 10 2 2" xfId="5416"/>
    <cellStyle name="Check Cell 2 10 2 2 2" xfId="30225"/>
    <cellStyle name="Check Cell 2 10 2 3" xfId="5417"/>
    <cellStyle name="Check Cell 2 10 2 3 2" xfId="29838"/>
    <cellStyle name="Check Cell 2 10 2 4" xfId="5418"/>
    <cellStyle name="Check Cell 2 10 2 4 2" xfId="30014"/>
    <cellStyle name="Check Cell 2 10 2 5" xfId="5419"/>
    <cellStyle name="Check Cell 2 10 2 5 2" xfId="29963"/>
    <cellStyle name="Check Cell 2 10 2 6" xfId="5420"/>
    <cellStyle name="Check Cell 2 10 2 6 2" xfId="38480"/>
    <cellStyle name="Check Cell 2 10 2 7" xfId="27855"/>
    <cellStyle name="Check Cell 2 10 3" xfId="5421"/>
    <cellStyle name="Check Cell 2 10 3 2" xfId="31835"/>
    <cellStyle name="Check Cell 2 10 4" xfId="5422"/>
    <cellStyle name="Check Cell 2 10 4 2" xfId="31384"/>
    <cellStyle name="Check Cell 2 10 5" xfId="5423"/>
    <cellStyle name="Check Cell 2 10 5 2" xfId="33062"/>
    <cellStyle name="Check Cell 2 10 6" xfId="22741"/>
    <cellStyle name="Check Cell 2 11" xfId="5424"/>
    <cellStyle name="Check Cell 2 11 2" xfId="5425"/>
    <cellStyle name="Check Cell 2 11 2 2" xfId="5426"/>
    <cellStyle name="Check Cell 2 11 2 2 2" xfId="30226"/>
    <cellStyle name="Check Cell 2 11 2 3" xfId="5427"/>
    <cellStyle name="Check Cell 2 11 2 3 2" xfId="29837"/>
    <cellStyle name="Check Cell 2 11 2 4" xfId="5428"/>
    <cellStyle name="Check Cell 2 11 2 4 2" xfId="27747"/>
    <cellStyle name="Check Cell 2 11 2 5" xfId="5429"/>
    <cellStyle name="Check Cell 2 11 2 5 2" xfId="29962"/>
    <cellStyle name="Check Cell 2 11 2 6" xfId="5430"/>
    <cellStyle name="Check Cell 2 11 2 6 2" xfId="38481"/>
    <cellStyle name="Check Cell 2 11 2 7" xfId="27856"/>
    <cellStyle name="Check Cell 2 11 3" xfId="5431"/>
    <cellStyle name="Check Cell 2 11 3 2" xfId="31834"/>
    <cellStyle name="Check Cell 2 11 4" xfId="5432"/>
    <cellStyle name="Check Cell 2 11 4 2" xfId="31385"/>
    <cellStyle name="Check Cell 2 11 5" xfId="5433"/>
    <cellStyle name="Check Cell 2 11 5 2" xfId="33061"/>
    <cellStyle name="Check Cell 2 11 6" xfId="22742"/>
    <cellStyle name="Check Cell 2 12" xfId="5434"/>
    <cellStyle name="Check Cell 2 12 2" xfId="5435"/>
    <cellStyle name="Check Cell 2 12 2 2" xfId="5436"/>
    <cellStyle name="Check Cell 2 12 2 2 2" xfId="30227"/>
    <cellStyle name="Check Cell 2 12 2 3" xfId="5437"/>
    <cellStyle name="Check Cell 2 12 2 3 2" xfId="29836"/>
    <cellStyle name="Check Cell 2 12 2 4" xfId="5438"/>
    <cellStyle name="Check Cell 2 12 2 4 2" xfId="30015"/>
    <cellStyle name="Check Cell 2 12 2 5" xfId="5439"/>
    <cellStyle name="Check Cell 2 12 2 5 2" xfId="29961"/>
    <cellStyle name="Check Cell 2 12 2 6" xfId="5440"/>
    <cellStyle name="Check Cell 2 12 2 6 2" xfId="38482"/>
    <cellStyle name="Check Cell 2 12 2 7" xfId="27857"/>
    <cellStyle name="Check Cell 2 12 3" xfId="5441"/>
    <cellStyle name="Check Cell 2 12 3 2" xfId="31833"/>
    <cellStyle name="Check Cell 2 12 4" xfId="5442"/>
    <cellStyle name="Check Cell 2 12 4 2" xfId="31386"/>
    <cellStyle name="Check Cell 2 12 5" xfId="5443"/>
    <cellStyle name="Check Cell 2 12 5 2" xfId="33060"/>
    <cellStyle name="Check Cell 2 12 6" xfId="22743"/>
    <cellStyle name="Check Cell 2 13" xfId="5444"/>
    <cellStyle name="Check Cell 2 13 2" xfId="5445"/>
    <cellStyle name="Check Cell 2 13 2 2" xfId="5446"/>
    <cellStyle name="Check Cell 2 13 2 2 2" xfId="30228"/>
    <cellStyle name="Check Cell 2 13 2 3" xfId="5447"/>
    <cellStyle name="Check Cell 2 13 2 3 2" xfId="29835"/>
    <cellStyle name="Check Cell 2 13 2 4" xfId="5448"/>
    <cellStyle name="Check Cell 2 13 2 4 2" xfId="30016"/>
    <cellStyle name="Check Cell 2 13 2 5" xfId="5449"/>
    <cellStyle name="Check Cell 2 13 2 5 2" xfId="29960"/>
    <cellStyle name="Check Cell 2 13 2 6" xfId="5450"/>
    <cellStyle name="Check Cell 2 13 2 6 2" xfId="38483"/>
    <cellStyle name="Check Cell 2 13 2 7" xfId="27858"/>
    <cellStyle name="Check Cell 2 13 3" xfId="5451"/>
    <cellStyle name="Check Cell 2 13 3 2" xfId="31832"/>
    <cellStyle name="Check Cell 2 13 4" xfId="5452"/>
    <cellStyle name="Check Cell 2 13 4 2" xfId="31387"/>
    <cellStyle name="Check Cell 2 13 5" xfId="5453"/>
    <cellStyle name="Check Cell 2 13 5 2" xfId="33059"/>
    <cellStyle name="Check Cell 2 13 6" xfId="22744"/>
    <cellStyle name="Check Cell 2 14" xfId="5454"/>
    <cellStyle name="Check Cell 2 14 2" xfId="5455"/>
    <cellStyle name="Check Cell 2 14 2 2" xfId="5456"/>
    <cellStyle name="Check Cell 2 14 2 2 2" xfId="30229"/>
    <cellStyle name="Check Cell 2 14 2 3" xfId="5457"/>
    <cellStyle name="Check Cell 2 14 2 3 2" xfId="27671"/>
    <cellStyle name="Check Cell 2 14 2 4" xfId="5458"/>
    <cellStyle name="Check Cell 2 14 2 4 2" xfId="30017"/>
    <cellStyle name="Check Cell 2 14 2 5" xfId="5459"/>
    <cellStyle name="Check Cell 2 14 2 5 2" xfId="29959"/>
    <cellStyle name="Check Cell 2 14 2 6" xfId="5460"/>
    <cellStyle name="Check Cell 2 14 2 6 2" xfId="38484"/>
    <cellStyle name="Check Cell 2 14 2 7" xfId="27859"/>
    <cellStyle name="Check Cell 2 14 3" xfId="5461"/>
    <cellStyle name="Check Cell 2 14 3 2" xfId="31831"/>
    <cellStyle name="Check Cell 2 14 4" xfId="5462"/>
    <cellStyle name="Check Cell 2 14 4 2" xfId="31388"/>
    <cellStyle name="Check Cell 2 14 5" xfId="5463"/>
    <cellStyle name="Check Cell 2 14 5 2" xfId="33058"/>
    <cellStyle name="Check Cell 2 14 6" xfId="22745"/>
    <cellStyle name="Check Cell 2 15" xfId="5464"/>
    <cellStyle name="Check Cell 2 15 2" xfId="5465"/>
    <cellStyle name="Check Cell 2 15 2 2" xfId="5466"/>
    <cellStyle name="Check Cell 2 15 2 2 2" xfId="30230"/>
    <cellStyle name="Check Cell 2 15 2 3" xfId="5467"/>
    <cellStyle name="Check Cell 2 15 2 3 2" xfId="29834"/>
    <cellStyle name="Check Cell 2 15 2 4" xfId="5468"/>
    <cellStyle name="Check Cell 2 15 2 4 2" xfId="30018"/>
    <cellStyle name="Check Cell 2 15 2 5" xfId="5469"/>
    <cellStyle name="Check Cell 2 15 2 5 2" xfId="27718"/>
    <cellStyle name="Check Cell 2 15 2 6" xfId="5470"/>
    <cellStyle name="Check Cell 2 15 2 6 2" xfId="38485"/>
    <cellStyle name="Check Cell 2 15 2 7" xfId="27860"/>
    <cellStyle name="Check Cell 2 15 3" xfId="5471"/>
    <cellStyle name="Check Cell 2 15 3 2" xfId="31830"/>
    <cellStyle name="Check Cell 2 15 4" xfId="5472"/>
    <cellStyle name="Check Cell 2 15 4 2" xfId="31389"/>
    <cellStyle name="Check Cell 2 15 5" xfId="5473"/>
    <cellStyle name="Check Cell 2 15 5 2" xfId="33057"/>
    <cellStyle name="Check Cell 2 15 6" xfId="22746"/>
    <cellStyle name="Check Cell 2 16" xfId="5474"/>
    <cellStyle name="Check Cell 2 16 2" xfId="5475"/>
    <cellStyle name="Check Cell 2 16 2 2" xfId="5476"/>
    <cellStyle name="Check Cell 2 16 2 2 2" xfId="30231"/>
    <cellStyle name="Check Cell 2 16 2 3" xfId="5477"/>
    <cellStyle name="Check Cell 2 16 2 3 2" xfId="29833"/>
    <cellStyle name="Check Cell 2 16 2 4" xfId="5478"/>
    <cellStyle name="Check Cell 2 16 2 4 2" xfId="30019"/>
    <cellStyle name="Check Cell 2 16 2 5" xfId="5479"/>
    <cellStyle name="Check Cell 2 16 2 5 2" xfId="29958"/>
    <cellStyle name="Check Cell 2 16 2 6" xfId="5480"/>
    <cellStyle name="Check Cell 2 16 2 6 2" xfId="38486"/>
    <cellStyle name="Check Cell 2 16 2 7" xfId="27861"/>
    <cellStyle name="Check Cell 2 16 3" xfId="5481"/>
    <cellStyle name="Check Cell 2 16 3 2" xfId="31829"/>
    <cellStyle name="Check Cell 2 16 4" xfId="5482"/>
    <cellStyle name="Check Cell 2 16 4 2" xfId="31390"/>
    <cellStyle name="Check Cell 2 16 5" xfId="5483"/>
    <cellStyle name="Check Cell 2 16 5 2" xfId="33056"/>
    <cellStyle name="Check Cell 2 16 6" xfId="22747"/>
    <cellStyle name="Check Cell 2 17" xfId="5484"/>
    <cellStyle name="Check Cell 2 17 2" xfId="5485"/>
    <cellStyle name="Check Cell 2 17 2 2" xfId="5486"/>
    <cellStyle name="Check Cell 2 17 2 2 2" xfId="30232"/>
    <cellStyle name="Check Cell 2 17 2 3" xfId="5487"/>
    <cellStyle name="Check Cell 2 17 2 3 2" xfId="29832"/>
    <cellStyle name="Check Cell 2 17 2 4" xfId="5488"/>
    <cellStyle name="Check Cell 2 17 2 4 2" xfId="32001"/>
    <cellStyle name="Check Cell 2 17 2 5" xfId="5489"/>
    <cellStyle name="Check Cell 2 17 2 5 2" xfId="29957"/>
    <cellStyle name="Check Cell 2 17 2 6" xfId="5490"/>
    <cellStyle name="Check Cell 2 17 2 6 2" xfId="38487"/>
    <cellStyle name="Check Cell 2 17 2 7" xfId="27862"/>
    <cellStyle name="Check Cell 2 17 3" xfId="5491"/>
    <cellStyle name="Check Cell 2 17 3 2" xfId="31828"/>
    <cellStyle name="Check Cell 2 17 4" xfId="5492"/>
    <cellStyle name="Check Cell 2 17 4 2" xfId="32384"/>
    <cellStyle name="Check Cell 2 17 5" xfId="5493"/>
    <cellStyle name="Check Cell 2 17 5 2" xfId="33055"/>
    <cellStyle name="Check Cell 2 17 6" xfId="22748"/>
    <cellStyle name="Check Cell 2 18" xfId="5494"/>
    <cellStyle name="Check Cell 2 18 2" xfId="5495"/>
    <cellStyle name="Check Cell 2 18 2 2" xfId="5496"/>
    <cellStyle name="Check Cell 2 18 2 2 2" xfId="30233"/>
    <cellStyle name="Check Cell 2 18 2 3" xfId="5497"/>
    <cellStyle name="Check Cell 2 18 2 3 2" xfId="29831"/>
    <cellStyle name="Check Cell 2 18 2 4" xfId="5498"/>
    <cellStyle name="Check Cell 2 18 2 4 2" xfId="30020"/>
    <cellStyle name="Check Cell 2 18 2 5" xfId="5499"/>
    <cellStyle name="Check Cell 2 18 2 5 2" xfId="31893"/>
    <cellStyle name="Check Cell 2 18 2 6" xfId="5500"/>
    <cellStyle name="Check Cell 2 18 2 6 2" xfId="38488"/>
    <cellStyle name="Check Cell 2 18 2 7" xfId="27863"/>
    <cellStyle name="Check Cell 2 18 3" xfId="5501"/>
    <cellStyle name="Check Cell 2 18 3 2" xfId="31827"/>
    <cellStyle name="Check Cell 2 18 4" xfId="5502"/>
    <cellStyle name="Check Cell 2 18 4 2" xfId="32383"/>
    <cellStyle name="Check Cell 2 18 5" xfId="5503"/>
    <cellStyle name="Check Cell 2 18 5 2" xfId="33054"/>
    <cellStyle name="Check Cell 2 18 6" xfId="22749"/>
    <cellStyle name="Check Cell 2 19" xfId="5504"/>
    <cellStyle name="Check Cell 2 19 2" xfId="5505"/>
    <cellStyle name="Check Cell 2 19 2 2" xfId="5506"/>
    <cellStyle name="Check Cell 2 19 2 2 2" xfId="30234"/>
    <cellStyle name="Check Cell 2 19 2 3" xfId="5507"/>
    <cellStyle name="Check Cell 2 19 2 3 2" xfId="29830"/>
    <cellStyle name="Check Cell 2 19 2 4" xfId="5508"/>
    <cellStyle name="Check Cell 2 19 2 4 2" xfId="30021"/>
    <cellStyle name="Check Cell 2 19 2 5" xfId="5509"/>
    <cellStyle name="Check Cell 2 19 2 5 2" xfId="29956"/>
    <cellStyle name="Check Cell 2 19 2 6" xfId="5510"/>
    <cellStyle name="Check Cell 2 19 2 6 2" xfId="38489"/>
    <cellStyle name="Check Cell 2 19 2 7" xfId="27864"/>
    <cellStyle name="Check Cell 2 19 3" xfId="5511"/>
    <cellStyle name="Check Cell 2 19 3 2" xfId="31826"/>
    <cellStyle name="Check Cell 2 19 4" xfId="5512"/>
    <cellStyle name="Check Cell 2 19 4 2" xfId="31391"/>
    <cellStyle name="Check Cell 2 19 5" xfId="5513"/>
    <cellStyle name="Check Cell 2 19 5 2" xfId="33053"/>
    <cellStyle name="Check Cell 2 19 6" xfId="22750"/>
    <cellStyle name="Check Cell 2 2" xfId="5514"/>
    <cellStyle name="Check Cell 2 2 2" xfId="5515"/>
    <cellStyle name="Check Cell 2 2 2 2" xfId="5516"/>
    <cellStyle name="Check Cell 2 2 2 2 2" xfId="30235"/>
    <cellStyle name="Check Cell 2 2 2 3" xfId="5517"/>
    <cellStyle name="Check Cell 2 2 2 3 2" xfId="29829"/>
    <cellStyle name="Check Cell 2 2 2 4" xfId="5518"/>
    <cellStyle name="Check Cell 2 2 2 4 2" xfId="30022"/>
    <cellStyle name="Check Cell 2 2 2 5" xfId="5519"/>
    <cellStyle name="Check Cell 2 2 2 5 2" xfId="32528"/>
    <cellStyle name="Check Cell 2 2 2 6" xfId="5520"/>
    <cellStyle name="Check Cell 2 2 2 6 2" xfId="38490"/>
    <cellStyle name="Check Cell 2 2 2 7" xfId="27865"/>
    <cellStyle name="Check Cell 2 2 3" xfId="5521"/>
    <cellStyle name="Check Cell 2 2 3 2" xfId="31825"/>
    <cellStyle name="Check Cell 2 2 4" xfId="5522"/>
    <cellStyle name="Check Cell 2 2 4 2" xfId="31392"/>
    <cellStyle name="Check Cell 2 2 5" xfId="5523"/>
    <cellStyle name="Check Cell 2 2 5 2" xfId="33052"/>
    <cellStyle name="Check Cell 2 2 6" xfId="22751"/>
    <cellStyle name="Check Cell 2 20" xfId="5524"/>
    <cellStyle name="Check Cell 2 20 2" xfId="5525"/>
    <cellStyle name="Check Cell 2 20 2 2" xfId="5526"/>
    <cellStyle name="Check Cell 2 20 2 2 2" xfId="30236"/>
    <cellStyle name="Check Cell 2 20 2 3" xfId="5527"/>
    <cellStyle name="Check Cell 2 20 2 3 2" xfId="29828"/>
    <cellStyle name="Check Cell 2 20 2 4" xfId="5528"/>
    <cellStyle name="Check Cell 2 20 2 4 2" xfId="30023"/>
    <cellStyle name="Check Cell 2 20 2 5" xfId="5529"/>
    <cellStyle name="Check Cell 2 20 2 5 2" xfId="32529"/>
    <cellStyle name="Check Cell 2 20 2 6" xfId="5530"/>
    <cellStyle name="Check Cell 2 20 2 6 2" xfId="38491"/>
    <cellStyle name="Check Cell 2 20 2 7" xfId="27866"/>
    <cellStyle name="Check Cell 2 20 3" xfId="5531"/>
    <cellStyle name="Check Cell 2 20 3 2" xfId="31824"/>
    <cellStyle name="Check Cell 2 20 4" xfId="5532"/>
    <cellStyle name="Check Cell 2 20 4 2" xfId="31393"/>
    <cellStyle name="Check Cell 2 20 5" xfId="5533"/>
    <cellStyle name="Check Cell 2 20 5 2" xfId="33051"/>
    <cellStyle name="Check Cell 2 20 6" xfId="22752"/>
    <cellStyle name="Check Cell 2 21" xfId="5534"/>
    <cellStyle name="Check Cell 2 21 2" xfId="5535"/>
    <cellStyle name="Check Cell 2 21 2 2" xfId="5536"/>
    <cellStyle name="Check Cell 2 21 2 2 2" xfId="30237"/>
    <cellStyle name="Check Cell 2 21 2 3" xfId="5537"/>
    <cellStyle name="Check Cell 2 21 2 3 2" xfId="29827"/>
    <cellStyle name="Check Cell 2 21 2 4" xfId="5538"/>
    <cellStyle name="Check Cell 2 21 2 4 2" xfId="30024"/>
    <cellStyle name="Check Cell 2 21 2 5" xfId="5539"/>
    <cellStyle name="Check Cell 2 21 2 5 2" xfId="32531"/>
    <cellStyle name="Check Cell 2 21 2 6" xfId="5540"/>
    <cellStyle name="Check Cell 2 21 2 6 2" xfId="38492"/>
    <cellStyle name="Check Cell 2 21 2 7" xfId="27867"/>
    <cellStyle name="Check Cell 2 21 3" xfId="5541"/>
    <cellStyle name="Check Cell 2 21 3 2" xfId="31823"/>
    <cellStyle name="Check Cell 2 21 4" xfId="5542"/>
    <cellStyle name="Check Cell 2 21 4 2" xfId="31394"/>
    <cellStyle name="Check Cell 2 21 5" xfId="5543"/>
    <cellStyle name="Check Cell 2 21 5 2" xfId="33050"/>
    <cellStyle name="Check Cell 2 21 6" xfId="22753"/>
    <cellStyle name="Check Cell 2 22" xfId="5544"/>
    <cellStyle name="Check Cell 2 22 2" xfId="5545"/>
    <cellStyle name="Check Cell 2 22 2 2" xfId="5546"/>
    <cellStyle name="Check Cell 2 22 2 2 2" xfId="30238"/>
    <cellStyle name="Check Cell 2 22 2 3" xfId="5547"/>
    <cellStyle name="Check Cell 2 22 2 3 2" xfId="29826"/>
    <cellStyle name="Check Cell 2 22 2 4" xfId="5548"/>
    <cellStyle name="Check Cell 2 22 2 4 2" xfId="27748"/>
    <cellStyle name="Check Cell 2 22 2 5" xfId="5549"/>
    <cellStyle name="Check Cell 2 22 2 5 2" xfId="32532"/>
    <cellStyle name="Check Cell 2 22 2 6" xfId="5550"/>
    <cellStyle name="Check Cell 2 22 2 6 2" xfId="38493"/>
    <cellStyle name="Check Cell 2 22 2 7" xfId="27868"/>
    <cellStyle name="Check Cell 2 22 3" xfId="5551"/>
    <cellStyle name="Check Cell 2 22 3 2" xfId="31822"/>
    <cellStyle name="Check Cell 2 22 4" xfId="5552"/>
    <cellStyle name="Check Cell 2 22 4 2" xfId="31395"/>
    <cellStyle name="Check Cell 2 22 5" xfId="5553"/>
    <cellStyle name="Check Cell 2 22 5 2" xfId="33049"/>
    <cellStyle name="Check Cell 2 22 6" xfId="22754"/>
    <cellStyle name="Check Cell 2 23" xfId="5554"/>
    <cellStyle name="Check Cell 2 23 2" xfId="5555"/>
    <cellStyle name="Check Cell 2 23 2 2" xfId="5556"/>
    <cellStyle name="Check Cell 2 23 2 2 2" xfId="30239"/>
    <cellStyle name="Check Cell 2 23 2 3" xfId="5557"/>
    <cellStyle name="Check Cell 2 23 2 3 2" xfId="29825"/>
    <cellStyle name="Check Cell 2 23 2 4" xfId="5558"/>
    <cellStyle name="Check Cell 2 23 2 4 2" xfId="27749"/>
    <cellStyle name="Check Cell 2 23 2 5" xfId="5559"/>
    <cellStyle name="Check Cell 2 23 2 5 2" xfId="32533"/>
    <cellStyle name="Check Cell 2 23 2 6" xfId="5560"/>
    <cellStyle name="Check Cell 2 23 2 6 2" xfId="38494"/>
    <cellStyle name="Check Cell 2 23 2 7" xfId="27869"/>
    <cellStyle name="Check Cell 2 23 3" xfId="5561"/>
    <cellStyle name="Check Cell 2 23 3 2" xfId="31821"/>
    <cellStyle name="Check Cell 2 23 4" xfId="5562"/>
    <cellStyle name="Check Cell 2 23 4 2" xfId="31396"/>
    <cellStyle name="Check Cell 2 23 5" xfId="5563"/>
    <cellStyle name="Check Cell 2 23 5 2" xfId="33048"/>
    <cellStyle name="Check Cell 2 23 6" xfId="22755"/>
    <cellStyle name="Check Cell 2 24" xfId="5564"/>
    <cellStyle name="Check Cell 2 24 2" xfId="5565"/>
    <cellStyle name="Check Cell 2 24 2 2" xfId="5566"/>
    <cellStyle name="Check Cell 2 24 2 2 2" xfId="30240"/>
    <cellStyle name="Check Cell 2 24 2 3" xfId="5567"/>
    <cellStyle name="Check Cell 2 24 2 3 2" xfId="27670"/>
    <cellStyle name="Check Cell 2 24 2 4" xfId="5568"/>
    <cellStyle name="Check Cell 2 24 2 4 2" xfId="27750"/>
    <cellStyle name="Check Cell 2 24 2 5" xfId="5569"/>
    <cellStyle name="Check Cell 2 24 2 5 2" xfId="32535"/>
    <cellStyle name="Check Cell 2 24 2 6" xfId="5570"/>
    <cellStyle name="Check Cell 2 24 2 6 2" xfId="38495"/>
    <cellStyle name="Check Cell 2 24 2 7" xfId="27870"/>
    <cellStyle name="Check Cell 2 24 3" xfId="5571"/>
    <cellStyle name="Check Cell 2 24 3 2" xfId="28655"/>
    <cellStyle name="Check Cell 2 24 4" xfId="5572"/>
    <cellStyle name="Check Cell 2 24 4 2" xfId="32382"/>
    <cellStyle name="Check Cell 2 24 5" xfId="5573"/>
    <cellStyle name="Check Cell 2 24 5 2" xfId="33047"/>
    <cellStyle name="Check Cell 2 24 6" xfId="22756"/>
    <cellStyle name="Check Cell 2 25" xfId="5574"/>
    <cellStyle name="Check Cell 2 25 2" xfId="5575"/>
    <cellStyle name="Check Cell 2 25 2 2" xfId="5576"/>
    <cellStyle name="Check Cell 2 25 2 2 2" xfId="30241"/>
    <cellStyle name="Check Cell 2 25 2 3" xfId="5577"/>
    <cellStyle name="Check Cell 2 25 2 3 2" xfId="29824"/>
    <cellStyle name="Check Cell 2 25 2 4" xfId="5578"/>
    <cellStyle name="Check Cell 2 25 2 4 2" xfId="30025"/>
    <cellStyle name="Check Cell 2 25 2 5" xfId="5579"/>
    <cellStyle name="Check Cell 2 25 2 5 2" xfId="32536"/>
    <cellStyle name="Check Cell 2 25 2 6" xfId="5580"/>
    <cellStyle name="Check Cell 2 25 2 6 2" xfId="38496"/>
    <cellStyle name="Check Cell 2 25 2 7" xfId="27871"/>
    <cellStyle name="Check Cell 2 25 3" xfId="5581"/>
    <cellStyle name="Check Cell 2 25 3 2" xfId="28654"/>
    <cellStyle name="Check Cell 2 25 4" xfId="5582"/>
    <cellStyle name="Check Cell 2 25 4 2" xfId="32381"/>
    <cellStyle name="Check Cell 2 25 5" xfId="5583"/>
    <cellStyle name="Check Cell 2 25 5 2" xfId="33046"/>
    <cellStyle name="Check Cell 2 25 6" xfId="22757"/>
    <cellStyle name="Check Cell 2 26" xfId="5584"/>
    <cellStyle name="Check Cell 2 26 2" xfId="5585"/>
    <cellStyle name="Check Cell 2 26 2 2" xfId="5586"/>
    <cellStyle name="Check Cell 2 26 2 2 2" xfId="30242"/>
    <cellStyle name="Check Cell 2 26 2 3" xfId="5587"/>
    <cellStyle name="Check Cell 2 26 2 3 2" xfId="29823"/>
    <cellStyle name="Check Cell 2 26 2 4" xfId="5588"/>
    <cellStyle name="Check Cell 2 26 2 4 2" xfId="30026"/>
    <cellStyle name="Check Cell 2 26 2 5" xfId="5589"/>
    <cellStyle name="Check Cell 2 26 2 5 2" xfId="32537"/>
    <cellStyle name="Check Cell 2 26 2 6" xfId="5590"/>
    <cellStyle name="Check Cell 2 26 2 6 2" xfId="38497"/>
    <cellStyle name="Check Cell 2 26 2 7" xfId="27872"/>
    <cellStyle name="Check Cell 2 26 3" xfId="5591"/>
    <cellStyle name="Check Cell 2 26 3 2" xfId="28652"/>
    <cellStyle name="Check Cell 2 26 4" xfId="5592"/>
    <cellStyle name="Check Cell 2 26 4 2" xfId="32380"/>
    <cellStyle name="Check Cell 2 26 5" xfId="5593"/>
    <cellStyle name="Check Cell 2 26 5 2" xfId="33045"/>
    <cellStyle name="Check Cell 2 26 6" xfId="22758"/>
    <cellStyle name="Check Cell 2 27" xfId="5594"/>
    <cellStyle name="Check Cell 2 27 2" xfId="5595"/>
    <cellStyle name="Check Cell 2 27 2 2" xfId="5596"/>
    <cellStyle name="Check Cell 2 27 2 2 2" xfId="30243"/>
    <cellStyle name="Check Cell 2 27 2 3" xfId="5597"/>
    <cellStyle name="Check Cell 2 27 2 3 2" xfId="29822"/>
    <cellStyle name="Check Cell 2 27 2 4" xfId="5598"/>
    <cellStyle name="Check Cell 2 27 2 4 2" xfId="32002"/>
    <cellStyle name="Check Cell 2 27 2 5" xfId="5599"/>
    <cellStyle name="Check Cell 2 27 2 5 2" xfId="32538"/>
    <cellStyle name="Check Cell 2 27 2 6" xfId="5600"/>
    <cellStyle name="Check Cell 2 27 2 6 2" xfId="38498"/>
    <cellStyle name="Check Cell 2 27 2 7" xfId="27873"/>
    <cellStyle name="Check Cell 2 27 3" xfId="5601"/>
    <cellStyle name="Check Cell 2 27 3 2" xfId="28651"/>
    <cellStyle name="Check Cell 2 27 4" xfId="5602"/>
    <cellStyle name="Check Cell 2 27 4 2" xfId="32379"/>
    <cellStyle name="Check Cell 2 27 5" xfId="5603"/>
    <cellStyle name="Check Cell 2 27 5 2" xfId="33044"/>
    <cellStyle name="Check Cell 2 27 6" xfId="22759"/>
    <cellStyle name="Check Cell 2 28" xfId="5604"/>
    <cellStyle name="Check Cell 2 28 2" xfId="5605"/>
    <cellStyle name="Check Cell 2 28 2 2" xfId="5606"/>
    <cellStyle name="Check Cell 2 28 2 2 2" xfId="30244"/>
    <cellStyle name="Check Cell 2 28 2 3" xfId="5607"/>
    <cellStyle name="Check Cell 2 28 2 3 2" xfId="29821"/>
    <cellStyle name="Check Cell 2 28 2 4" xfId="5608"/>
    <cellStyle name="Check Cell 2 28 2 4 2" xfId="30027"/>
    <cellStyle name="Check Cell 2 28 2 5" xfId="5609"/>
    <cellStyle name="Check Cell 2 28 2 5 2" xfId="32539"/>
    <cellStyle name="Check Cell 2 28 2 6" xfId="5610"/>
    <cellStyle name="Check Cell 2 28 2 6 2" xfId="38499"/>
    <cellStyle name="Check Cell 2 28 2 7" xfId="27874"/>
    <cellStyle name="Check Cell 2 28 3" xfId="5611"/>
    <cellStyle name="Check Cell 2 28 3 2" xfId="28650"/>
    <cellStyle name="Check Cell 2 28 4" xfId="5612"/>
    <cellStyle name="Check Cell 2 28 4 2" xfId="32378"/>
    <cellStyle name="Check Cell 2 28 5" xfId="5613"/>
    <cellStyle name="Check Cell 2 28 5 2" xfId="33043"/>
    <cellStyle name="Check Cell 2 28 6" xfId="22760"/>
    <cellStyle name="Check Cell 2 29" xfId="5614"/>
    <cellStyle name="Check Cell 2 29 2" xfId="5615"/>
    <cellStyle name="Check Cell 2 29 2 2" xfId="5616"/>
    <cellStyle name="Check Cell 2 29 2 2 2" xfId="30245"/>
    <cellStyle name="Check Cell 2 29 2 3" xfId="5617"/>
    <cellStyle name="Check Cell 2 29 2 3 2" xfId="29820"/>
    <cellStyle name="Check Cell 2 29 2 4" xfId="5618"/>
    <cellStyle name="Check Cell 2 29 2 4 2" xfId="27751"/>
    <cellStyle name="Check Cell 2 29 2 5" xfId="5619"/>
    <cellStyle name="Check Cell 2 29 2 5 2" xfId="32540"/>
    <cellStyle name="Check Cell 2 29 2 6" xfId="5620"/>
    <cellStyle name="Check Cell 2 29 2 6 2" xfId="38500"/>
    <cellStyle name="Check Cell 2 29 2 7" xfId="27875"/>
    <cellStyle name="Check Cell 2 29 3" xfId="5621"/>
    <cellStyle name="Check Cell 2 29 3 2" xfId="28649"/>
    <cellStyle name="Check Cell 2 29 4" xfId="5622"/>
    <cellStyle name="Check Cell 2 29 4 2" xfId="32377"/>
    <cellStyle name="Check Cell 2 29 5" xfId="5623"/>
    <cellStyle name="Check Cell 2 29 5 2" xfId="33042"/>
    <cellStyle name="Check Cell 2 29 6" xfId="22761"/>
    <cellStyle name="Check Cell 2 3" xfId="5624"/>
    <cellStyle name="Check Cell 2 3 2" xfId="5625"/>
    <cellStyle name="Check Cell 2 3 2 2" xfId="5626"/>
    <cellStyle name="Check Cell 2 3 2 2 2" xfId="30246"/>
    <cellStyle name="Check Cell 2 3 2 3" xfId="5627"/>
    <cellStyle name="Check Cell 2 3 2 3 2" xfId="29819"/>
    <cellStyle name="Check Cell 2 3 2 4" xfId="5628"/>
    <cellStyle name="Check Cell 2 3 2 4 2" xfId="27752"/>
    <cellStyle name="Check Cell 2 3 2 5" xfId="5629"/>
    <cellStyle name="Check Cell 2 3 2 5 2" xfId="32541"/>
    <cellStyle name="Check Cell 2 3 2 6" xfId="5630"/>
    <cellStyle name="Check Cell 2 3 2 6 2" xfId="38501"/>
    <cellStyle name="Check Cell 2 3 2 7" xfId="27876"/>
    <cellStyle name="Check Cell 2 3 3" xfId="5631"/>
    <cellStyle name="Check Cell 2 3 3 2" xfId="28648"/>
    <cellStyle name="Check Cell 2 3 4" xfId="5632"/>
    <cellStyle name="Check Cell 2 3 4 2" xfId="32376"/>
    <cellStyle name="Check Cell 2 3 5" xfId="5633"/>
    <cellStyle name="Check Cell 2 3 5 2" xfId="33041"/>
    <cellStyle name="Check Cell 2 3 6" xfId="22762"/>
    <cellStyle name="Check Cell 2 30" xfId="5634"/>
    <cellStyle name="Check Cell 2 30 2" xfId="22763"/>
    <cellStyle name="Check Cell 2 31" xfId="5635"/>
    <cellStyle name="Check Cell 2 31 2" xfId="22764"/>
    <cellStyle name="Check Cell 2 32" xfId="5636"/>
    <cellStyle name="Check Cell 2 32 2" xfId="22765"/>
    <cellStyle name="Check Cell 2 33" xfId="5637"/>
    <cellStyle name="Check Cell 2 33 2" xfId="22766"/>
    <cellStyle name="Check Cell 2 34" xfId="5638"/>
    <cellStyle name="Check Cell 2 34 2" xfId="22767"/>
    <cellStyle name="Check Cell 2 35" xfId="5639"/>
    <cellStyle name="Check Cell 2 35 2" xfId="22768"/>
    <cellStyle name="Check Cell 2 36" xfId="5640"/>
    <cellStyle name="Check Cell 2 36 2" xfId="22769"/>
    <cellStyle name="Check Cell 2 37" xfId="5641"/>
    <cellStyle name="Check Cell 2 37 2" xfId="22770"/>
    <cellStyle name="Check Cell 2 38" xfId="5642"/>
    <cellStyle name="Check Cell 2 38 2" xfId="22771"/>
    <cellStyle name="Check Cell 2 39" xfId="5643"/>
    <cellStyle name="Check Cell 2 39 2" xfId="22772"/>
    <cellStyle name="Check Cell 2 4" xfId="5644"/>
    <cellStyle name="Check Cell 2 4 2" xfId="5645"/>
    <cellStyle name="Check Cell 2 4 2 2" xfId="5646"/>
    <cellStyle name="Check Cell 2 4 2 2 2" xfId="30257"/>
    <cellStyle name="Check Cell 2 4 2 3" xfId="5647"/>
    <cellStyle name="Check Cell 2 4 2 3 2" xfId="27668"/>
    <cellStyle name="Check Cell 2 4 2 4" xfId="5648"/>
    <cellStyle name="Check Cell 2 4 2 4 2" xfId="27753"/>
    <cellStyle name="Check Cell 2 4 2 5" xfId="5649"/>
    <cellStyle name="Check Cell 2 4 2 5 2" xfId="32544"/>
    <cellStyle name="Check Cell 2 4 2 6" xfId="5650"/>
    <cellStyle name="Check Cell 2 4 2 6 2" xfId="38502"/>
    <cellStyle name="Check Cell 2 4 2 7" xfId="27877"/>
    <cellStyle name="Check Cell 2 4 3" xfId="5651"/>
    <cellStyle name="Check Cell 2 4 3 2" xfId="28647"/>
    <cellStyle name="Check Cell 2 4 4" xfId="5652"/>
    <cellStyle name="Check Cell 2 4 4 2" xfId="31397"/>
    <cellStyle name="Check Cell 2 4 5" xfId="5653"/>
    <cellStyle name="Check Cell 2 4 5 2" xfId="33040"/>
    <cellStyle name="Check Cell 2 4 6" xfId="22773"/>
    <cellStyle name="Check Cell 2 40" xfId="5654"/>
    <cellStyle name="Check Cell 2 40 2" xfId="5655"/>
    <cellStyle name="Check Cell 2 40 2 2" xfId="30224"/>
    <cellStyle name="Check Cell 2 40 3" xfId="5656"/>
    <cellStyle name="Check Cell 2 40 3 2" xfId="29839"/>
    <cellStyle name="Check Cell 2 40 4" xfId="5657"/>
    <cellStyle name="Check Cell 2 40 4 2" xfId="30013"/>
    <cellStyle name="Check Cell 2 40 5" xfId="5658"/>
    <cellStyle name="Check Cell 2 40 5 2" xfId="32527"/>
    <cellStyle name="Check Cell 2 40 6" xfId="5659"/>
    <cellStyle name="Check Cell 2 40 6 2" xfId="38479"/>
    <cellStyle name="Check Cell 2 40 7" xfId="27854"/>
    <cellStyle name="Check Cell 2 41" xfId="5660"/>
    <cellStyle name="Check Cell 2 41 2" xfId="31836"/>
    <cellStyle name="Check Cell 2 42" xfId="5661"/>
    <cellStyle name="Check Cell 2 42 2" xfId="31383"/>
    <cellStyle name="Check Cell 2 43" xfId="5662"/>
    <cellStyle name="Check Cell 2 43 2" xfId="27418"/>
    <cellStyle name="Check Cell 2 44" xfId="22740"/>
    <cellStyle name="Check Cell 2 5" xfId="5663"/>
    <cellStyle name="Check Cell 2 5 2" xfId="5664"/>
    <cellStyle name="Check Cell 2 5 2 2" xfId="5665"/>
    <cellStyle name="Check Cell 2 5 2 2 2" xfId="30258"/>
    <cellStyle name="Check Cell 2 5 2 3" xfId="5666"/>
    <cellStyle name="Check Cell 2 5 2 3 2" xfId="29818"/>
    <cellStyle name="Check Cell 2 5 2 4" xfId="5667"/>
    <cellStyle name="Check Cell 2 5 2 4 2" xfId="32003"/>
    <cellStyle name="Check Cell 2 5 2 5" xfId="5668"/>
    <cellStyle name="Check Cell 2 5 2 5 2" xfId="32557"/>
    <cellStyle name="Check Cell 2 5 2 6" xfId="5669"/>
    <cellStyle name="Check Cell 2 5 2 6 2" xfId="38503"/>
    <cellStyle name="Check Cell 2 5 2 7" xfId="27878"/>
    <cellStyle name="Check Cell 2 5 3" xfId="5670"/>
    <cellStyle name="Check Cell 2 5 3 2" xfId="28646"/>
    <cellStyle name="Check Cell 2 5 4" xfId="5671"/>
    <cellStyle name="Check Cell 2 5 4 2" xfId="32375"/>
    <cellStyle name="Check Cell 2 5 5" xfId="5672"/>
    <cellStyle name="Check Cell 2 5 5 2" xfId="33039"/>
    <cellStyle name="Check Cell 2 5 6" xfId="22774"/>
    <cellStyle name="Check Cell 2 6" xfId="5673"/>
    <cellStyle name="Check Cell 2 6 2" xfId="5674"/>
    <cellStyle name="Check Cell 2 6 2 2" xfId="5675"/>
    <cellStyle name="Check Cell 2 6 2 2 2" xfId="30259"/>
    <cellStyle name="Check Cell 2 6 2 3" xfId="5676"/>
    <cellStyle name="Check Cell 2 6 2 3 2" xfId="29817"/>
    <cellStyle name="Check Cell 2 6 2 4" xfId="5677"/>
    <cellStyle name="Check Cell 2 6 2 4 2" xfId="32004"/>
    <cellStyle name="Check Cell 2 6 2 5" xfId="5678"/>
    <cellStyle name="Check Cell 2 6 2 5 2" xfId="32558"/>
    <cellStyle name="Check Cell 2 6 2 6" xfId="5679"/>
    <cellStyle name="Check Cell 2 6 2 6 2" xfId="38504"/>
    <cellStyle name="Check Cell 2 6 2 7" xfId="27879"/>
    <cellStyle name="Check Cell 2 6 3" xfId="5680"/>
    <cellStyle name="Check Cell 2 6 3 2" xfId="28645"/>
    <cellStyle name="Check Cell 2 6 4" xfId="5681"/>
    <cellStyle name="Check Cell 2 6 4 2" xfId="32374"/>
    <cellStyle name="Check Cell 2 6 5" xfId="5682"/>
    <cellStyle name="Check Cell 2 6 5 2" xfId="33038"/>
    <cellStyle name="Check Cell 2 6 6" xfId="22775"/>
    <cellStyle name="Check Cell 2 7" xfId="5683"/>
    <cellStyle name="Check Cell 2 7 2" xfId="5684"/>
    <cellStyle name="Check Cell 2 7 2 2" xfId="5685"/>
    <cellStyle name="Check Cell 2 7 2 2 2" xfId="30260"/>
    <cellStyle name="Check Cell 2 7 2 3" xfId="5686"/>
    <cellStyle name="Check Cell 2 7 2 3 2" xfId="29816"/>
    <cellStyle name="Check Cell 2 7 2 4" xfId="5687"/>
    <cellStyle name="Check Cell 2 7 2 4 2" xfId="32005"/>
    <cellStyle name="Check Cell 2 7 2 5" xfId="5688"/>
    <cellStyle name="Check Cell 2 7 2 5 2" xfId="29955"/>
    <cellStyle name="Check Cell 2 7 2 6" xfId="5689"/>
    <cellStyle name="Check Cell 2 7 2 6 2" xfId="38505"/>
    <cellStyle name="Check Cell 2 7 2 7" xfId="27880"/>
    <cellStyle name="Check Cell 2 7 3" xfId="5690"/>
    <cellStyle name="Check Cell 2 7 3 2" xfId="28644"/>
    <cellStyle name="Check Cell 2 7 4" xfId="5691"/>
    <cellStyle name="Check Cell 2 7 4 2" xfId="32373"/>
    <cellStyle name="Check Cell 2 7 5" xfId="5692"/>
    <cellStyle name="Check Cell 2 7 5 2" xfId="33037"/>
    <cellStyle name="Check Cell 2 7 6" xfId="22776"/>
    <cellStyle name="Check Cell 2 8" xfId="5693"/>
    <cellStyle name="Check Cell 2 8 2" xfId="5694"/>
    <cellStyle name="Check Cell 2 8 2 2" xfId="5695"/>
    <cellStyle name="Check Cell 2 8 2 2 2" xfId="30261"/>
    <cellStyle name="Check Cell 2 8 2 3" xfId="5696"/>
    <cellStyle name="Check Cell 2 8 2 3 2" xfId="29815"/>
    <cellStyle name="Check Cell 2 8 2 4" xfId="5697"/>
    <cellStyle name="Check Cell 2 8 2 4 2" xfId="27754"/>
    <cellStyle name="Check Cell 2 8 2 5" xfId="5698"/>
    <cellStyle name="Check Cell 2 8 2 5 2" xfId="29954"/>
    <cellStyle name="Check Cell 2 8 2 6" xfId="5699"/>
    <cellStyle name="Check Cell 2 8 2 6 2" xfId="38506"/>
    <cellStyle name="Check Cell 2 8 2 7" xfId="27881"/>
    <cellStyle name="Check Cell 2 8 3" xfId="5700"/>
    <cellStyle name="Check Cell 2 8 3 2" xfId="31820"/>
    <cellStyle name="Check Cell 2 8 4" xfId="5701"/>
    <cellStyle name="Check Cell 2 8 4 2" xfId="31080"/>
    <cellStyle name="Check Cell 2 8 5" xfId="5702"/>
    <cellStyle name="Check Cell 2 8 5 2" xfId="33036"/>
    <cellStyle name="Check Cell 2 8 6" xfId="22777"/>
    <cellStyle name="Check Cell 2 9" xfId="5703"/>
    <cellStyle name="Check Cell 2 9 2" xfId="5704"/>
    <cellStyle name="Check Cell 2 9 2 2" xfId="5705"/>
    <cellStyle name="Check Cell 2 9 2 2 2" xfId="30262"/>
    <cellStyle name="Check Cell 2 9 2 3" xfId="5706"/>
    <cellStyle name="Check Cell 2 9 2 3 2" xfId="29814"/>
    <cellStyle name="Check Cell 2 9 2 4" xfId="5707"/>
    <cellStyle name="Check Cell 2 9 2 4 2" xfId="27755"/>
    <cellStyle name="Check Cell 2 9 2 5" xfId="5708"/>
    <cellStyle name="Check Cell 2 9 2 5 2" xfId="29953"/>
    <cellStyle name="Check Cell 2 9 2 6" xfId="5709"/>
    <cellStyle name="Check Cell 2 9 2 6 2" xfId="38507"/>
    <cellStyle name="Check Cell 2 9 2 7" xfId="27882"/>
    <cellStyle name="Check Cell 2 9 3" xfId="5710"/>
    <cellStyle name="Check Cell 2 9 3 2" xfId="31819"/>
    <cellStyle name="Check Cell 2 9 4" xfId="5711"/>
    <cellStyle name="Check Cell 2 9 4 2" xfId="31398"/>
    <cellStyle name="Check Cell 2 9 5" xfId="5712"/>
    <cellStyle name="Check Cell 2 9 5 2" xfId="33035"/>
    <cellStyle name="Check Cell 2 9 6" xfId="22778"/>
    <cellStyle name="Check Cell 3" xfId="5713"/>
    <cellStyle name="Check Cell 3 2" xfId="5714"/>
    <cellStyle name="Check Cell 3 2 2" xfId="5715"/>
    <cellStyle name="Check Cell 3 2 2 2" xfId="5716"/>
    <cellStyle name="Check Cell 3 2 2 2 2" xfId="30264"/>
    <cellStyle name="Check Cell 3 2 2 3" xfId="5717"/>
    <cellStyle name="Check Cell 3 2 2 3 2" xfId="29812"/>
    <cellStyle name="Check Cell 3 2 2 4" xfId="5718"/>
    <cellStyle name="Check Cell 3 2 2 4 2" xfId="27757"/>
    <cellStyle name="Check Cell 3 2 2 5" xfId="5719"/>
    <cellStyle name="Check Cell 3 2 2 5 2" xfId="32563"/>
    <cellStyle name="Check Cell 3 2 2 6" xfId="5720"/>
    <cellStyle name="Check Cell 3 2 2 6 2" xfId="38509"/>
    <cellStyle name="Check Cell 3 2 2 7" xfId="27884"/>
    <cellStyle name="Check Cell 3 2 3" xfId="5721"/>
    <cellStyle name="Check Cell 3 2 3 2" xfId="31817"/>
    <cellStyle name="Check Cell 3 2 4" xfId="5722"/>
    <cellStyle name="Check Cell 3 2 4 2" xfId="31401"/>
    <cellStyle name="Check Cell 3 2 5" xfId="5723"/>
    <cellStyle name="Check Cell 3 2 5 2" xfId="33034"/>
    <cellStyle name="Check Cell 3 2 6" xfId="22780"/>
    <cellStyle name="Check Cell 3 3" xfId="5724"/>
    <cellStyle name="Check Cell 3 3 2" xfId="5725"/>
    <cellStyle name="Check Cell 3 3 2 2" xfId="5726"/>
    <cellStyle name="Check Cell 3 3 2 2 2" xfId="30265"/>
    <cellStyle name="Check Cell 3 3 2 3" xfId="5727"/>
    <cellStyle name="Check Cell 3 3 2 3 2" xfId="29811"/>
    <cellStyle name="Check Cell 3 3 2 4" xfId="5728"/>
    <cellStyle name="Check Cell 3 3 2 4 2" xfId="27758"/>
    <cellStyle name="Check Cell 3 3 2 5" xfId="5729"/>
    <cellStyle name="Check Cell 3 3 2 5 2" xfId="32564"/>
    <cellStyle name="Check Cell 3 3 2 6" xfId="5730"/>
    <cellStyle name="Check Cell 3 3 2 6 2" xfId="38510"/>
    <cellStyle name="Check Cell 3 3 2 7" xfId="27885"/>
    <cellStyle name="Check Cell 3 3 3" xfId="5731"/>
    <cellStyle name="Check Cell 3 3 3 2" xfId="31816"/>
    <cellStyle name="Check Cell 3 3 4" xfId="5732"/>
    <cellStyle name="Check Cell 3 3 4 2" xfId="31402"/>
    <cellStyle name="Check Cell 3 3 5" xfId="5733"/>
    <cellStyle name="Check Cell 3 3 5 2" xfId="33033"/>
    <cellStyle name="Check Cell 3 3 6" xfId="22781"/>
    <cellStyle name="Check Cell 3 4" xfId="5734"/>
    <cellStyle name="Check Cell 3 4 2" xfId="5735"/>
    <cellStyle name="Check Cell 3 4 2 2" xfId="30263"/>
    <cellStyle name="Check Cell 3 4 3" xfId="5736"/>
    <cellStyle name="Check Cell 3 4 3 2" xfId="29813"/>
    <cellStyle name="Check Cell 3 4 4" xfId="5737"/>
    <cellStyle name="Check Cell 3 4 4 2" xfId="27756"/>
    <cellStyle name="Check Cell 3 4 5" xfId="5738"/>
    <cellStyle name="Check Cell 3 4 5 2" xfId="32559"/>
    <cellStyle name="Check Cell 3 4 6" xfId="5739"/>
    <cellStyle name="Check Cell 3 4 6 2" xfId="38508"/>
    <cellStyle name="Check Cell 3 4 7" xfId="27883"/>
    <cellStyle name="Check Cell 3 5" xfId="5740"/>
    <cellStyle name="Check Cell 3 5 2" xfId="31818"/>
    <cellStyle name="Check Cell 3 6" xfId="5741"/>
    <cellStyle name="Check Cell 3 6 2" xfId="31399"/>
    <cellStyle name="Check Cell 3 7" xfId="5742"/>
    <cellStyle name="Check Cell 3 7 2" xfId="29222"/>
    <cellStyle name="Check Cell 3 8" xfId="22779"/>
    <cellStyle name="Check Cell 4" xfId="5743"/>
    <cellStyle name="Check Cell 4 2" xfId="5744"/>
    <cellStyle name="Check Cell 4 2 2" xfId="5745"/>
    <cellStyle name="Check Cell 4 2 2 2" xfId="5746"/>
    <cellStyle name="Check Cell 4 2 2 2 2" xfId="30267"/>
    <cellStyle name="Check Cell 4 2 2 3" xfId="5747"/>
    <cellStyle name="Check Cell 4 2 2 3 2" xfId="29809"/>
    <cellStyle name="Check Cell 4 2 2 4" xfId="5748"/>
    <cellStyle name="Check Cell 4 2 2 4 2" xfId="27760"/>
    <cellStyle name="Check Cell 4 2 2 5" xfId="5749"/>
    <cellStyle name="Check Cell 4 2 2 5 2" xfId="29951"/>
    <cellStyle name="Check Cell 4 2 2 6" xfId="5750"/>
    <cellStyle name="Check Cell 4 2 2 6 2" xfId="38512"/>
    <cellStyle name="Check Cell 4 2 2 7" xfId="27887"/>
    <cellStyle name="Check Cell 4 2 3" xfId="5751"/>
    <cellStyle name="Check Cell 4 2 3 2" xfId="28643"/>
    <cellStyle name="Check Cell 4 2 4" xfId="5752"/>
    <cellStyle name="Check Cell 4 2 4 2" xfId="31404"/>
    <cellStyle name="Check Cell 4 2 5" xfId="5753"/>
    <cellStyle name="Check Cell 4 2 5 2" xfId="33031"/>
    <cellStyle name="Check Cell 4 2 6" xfId="22783"/>
    <cellStyle name="Check Cell 4 3" xfId="5754"/>
    <cellStyle name="Check Cell 4 3 2" xfId="5755"/>
    <cellStyle name="Check Cell 4 3 2 2" xfId="5756"/>
    <cellStyle name="Check Cell 4 3 2 2 2" xfId="30268"/>
    <cellStyle name="Check Cell 4 3 2 3" xfId="5757"/>
    <cellStyle name="Check Cell 4 3 2 3 2" xfId="27667"/>
    <cellStyle name="Check Cell 4 3 2 4" xfId="5758"/>
    <cellStyle name="Check Cell 4 3 2 4 2" xfId="27761"/>
    <cellStyle name="Check Cell 4 3 2 5" xfId="5759"/>
    <cellStyle name="Check Cell 4 3 2 5 2" xfId="29950"/>
    <cellStyle name="Check Cell 4 3 2 6" xfId="5760"/>
    <cellStyle name="Check Cell 4 3 2 6 2" xfId="38513"/>
    <cellStyle name="Check Cell 4 3 2 7" xfId="27888"/>
    <cellStyle name="Check Cell 4 3 3" xfId="5761"/>
    <cellStyle name="Check Cell 4 3 3 2" xfId="31814"/>
    <cellStyle name="Check Cell 4 3 4" xfId="5762"/>
    <cellStyle name="Check Cell 4 3 4 2" xfId="31405"/>
    <cellStyle name="Check Cell 4 3 5" xfId="5763"/>
    <cellStyle name="Check Cell 4 3 5 2" xfId="33030"/>
    <cellStyle name="Check Cell 4 3 6" xfId="22784"/>
    <cellStyle name="Check Cell 4 4" xfId="5764"/>
    <cellStyle name="Check Cell 4 4 2" xfId="5765"/>
    <cellStyle name="Check Cell 4 4 2 2" xfId="30266"/>
    <cellStyle name="Check Cell 4 4 3" xfId="5766"/>
    <cellStyle name="Check Cell 4 4 3 2" xfId="29810"/>
    <cellStyle name="Check Cell 4 4 4" xfId="5767"/>
    <cellStyle name="Check Cell 4 4 4 2" xfId="27759"/>
    <cellStyle name="Check Cell 4 4 5" xfId="5768"/>
    <cellStyle name="Check Cell 4 4 5 2" xfId="29952"/>
    <cellStyle name="Check Cell 4 4 6" xfId="5769"/>
    <cellStyle name="Check Cell 4 4 6 2" xfId="38511"/>
    <cellStyle name="Check Cell 4 4 7" xfId="27886"/>
    <cellStyle name="Check Cell 4 5" xfId="5770"/>
    <cellStyle name="Check Cell 4 5 2" xfId="31815"/>
    <cellStyle name="Check Cell 4 6" xfId="5771"/>
    <cellStyle name="Check Cell 4 6 2" xfId="31403"/>
    <cellStyle name="Check Cell 4 7" xfId="5772"/>
    <cellStyle name="Check Cell 4 7 2" xfId="33032"/>
    <cellStyle name="Check Cell 4 8" xfId="22782"/>
    <cellStyle name="Check Cell 5" xfId="5773"/>
    <cellStyle name="Check Cell 5 10" xfId="5774"/>
    <cellStyle name="Check Cell 5 10 2" xfId="5775"/>
    <cellStyle name="Check Cell 5 10 2 2" xfId="36602"/>
    <cellStyle name="Check Cell 5 10 3" xfId="5776"/>
    <cellStyle name="Check Cell 5 10 3 2" xfId="33691"/>
    <cellStyle name="Check Cell 5 10 4" xfId="22786"/>
    <cellStyle name="Check Cell 5 11" xfId="5777"/>
    <cellStyle name="Check Cell 5 11 2" xfId="5778"/>
    <cellStyle name="Check Cell 5 11 2 2" xfId="36603"/>
    <cellStyle name="Check Cell 5 11 3" xfId="5779"/>
    <cellStyle name="Check Cell 5 11 3 2" xfId="33692"/>
    <cellStyle name="Check Cell 5 11 4" xfId="22787"/>
    <cellStyle name="Check Cell 5 12" xfId="5780"/>
    <cellStyle name="Check Cell 5 12 2" xfId="5781"/>
    <cellStyle name="Check Cell 5 12 2 2" xfId="36604"/>
    <cellStyle name="Check Cell 5 12 3" xfId="5782"/>
    <cellStyle name="Check Cell 5 12 3 2" xfId="33693"/>
    <cellStyle name="Check Cell 5 12 4" xfId="22788"/>
    <cellStyle name="Check Cell 5 13" xfId="5783"/>
    <cellStyle name="Check Cell 5 13 2" xfId="5784"/>
    <cellStyle name="Check Cell 5 13 2 2" xfId="36605"/>
    <cellStyle name="Check Cell 5 13 3" xfId="5785"/>
    <cellStyle name="Check Cell 5 13 3 2" xfId="33694"/>
    <cellStyle name="Check Cell 5 13 4" xfId="22789"/>
    <cellStyle name="Check Cell 5 14" xfId="5786"/>
    <cellStyle name="Check Cell 5 14 2" xfId="5787"/>
    <cellStyle name="Check Cell 5 14 2 2" xfId="36606"/>
    <cellStyle name="Check Cell 5 14 3" xfId="5788"/>
    <cellStyle name="Check Cell 5 14 3 2" xfId="33695"/>
    <cellStyle name="Check Cell 5 14 4" xfId="22790"/>
    <cellStyle name="Check Cell 5 15" xfId="5789"/>
    <cellStyle name="Check Cell 5 15 2" xfId="5790"/>
    <cellStyle name="Check Cell 5 15 2 2" xfId="36607"/>
    <cellStyle name="Check Cell 5 15 3" xfId="5791"/>
    <cellStyle name="Check Cell 5 15 3 2" xfId="33696"/>
    <cellStyle name="Check Cell 5 15 4" xfId="22791"/>
    <cellStyle name="Check Cell 5 16" xfId="5792"/>
    <cellStyle name="Check Cell 5 16 2" xfId="5793"/>
    <cellStyle name="Check Cell 5 16 2 2" xfId="36608"/>
    <cellStyle name="Check Cell 5 16 3" xfId="5794"/>
    <cellStyle name="Check Cell 5 16 3 2" xfId="33697"/>
    <cellStyle name="Check Cell 5 16 4" xfId="22792"/>
    <cellStyle name="Check Cell 5 17" xfId="5795"/>
    <cellStyle name="Check Cell 5 17 2" xfId="5796"/>
    <cellStyle name="Check Cell 5 17 2 2" xfId="36609"/>
    <cellStyle name="Check Cell 5 17 3" xfId="5797"/>
    <cellStyle name="Check Cell 5 17 3 2" xfId="33698"/>
    <cellStyle name="Check Cell 5 17 4" xfId="22793"/>
    <cellStyle name="Check Cell 5 18" xfId="5798"/>
    <cellStyle name="Check Cell 5 18 2" xfId="5799"/>
    <cellStyle name="Check Cell 5 18 2 2" xfId="36610"/>
    <cellStyle name="Check Cell 5 18 3" xfId="5800"/>
    <cellStyle name="Check Cell 5 18 3 2" xfId="33699"/>
    <cellStyle name="Check Cell 5 18 4" xfId="22794"/>
    <cellStyle name="Check Cell 5 19" xfId="5801"/>
    <cellStyle name="Check Cell 5 19 2" xfId="5802"/>
    <cellStyle name="Check Cell 5 19 2 2" xfId="36611"/>
    <cellStyle name="Check Cell 5 19 3" xfId="5803"/>
    <cellStyle name="Check Cell 5 19 3 2" xfId="33700"/>
    <cellStyle name="Check Cell 5 19 4" xfId="22795"/>
    <cellStyle name="Check Cell 5 2" xfId="5804"/>
    <cellStyle name="Check Cell 5 2 2" xfId="5805"/>
    <cellStyle name="Check Cell 5 2 2 2" xfId="5806"/>
    <cellStyle name="Check Cell 5 2 2 2 2" xfId="30272"/>
    <cellStyle name="Check Cell 5 2 2 3" xfId="5807"/>
    <cellStyle name="Check Cell 5 2 2 3 2" xfId="29803"/>
    <cellStyle name="Check Cell 5 2 2 4" xfId="5808"/>
    <cellStyle name="Check Cell 5 2 2 4 2" xfId="30028"/>
    <cellStyle name="Check Cell 5 2 2 5" xfId="5809"/>
    <cellStyle name="Check Cell 5 2 2 5 2" xfId="27717"/>
    <cellStyle name="Check Cell 5 2 2 6" xfId="5810"/>
    <cellStyle name="Check Cell 5 2 2 6 2" xfId="38515"/>
    <cellStyle name="Check Cell 5 2 2 7" xfId="27890"/>
    <cellStyle name="Check Cell 5 2 3" xfId="5811"/>
    <cellStyle name="Check Cell 5 2 3 2" xfId="31812"/>
    <cellStyle name="Check Cell 5 2 4" xfId="5812"/>
    <cellStyle name="Check Cell 5 2 4 2" xfId="31407"/>
    <cellStyle name="Check Cell 5 2 5" xfId="5813"/>
    <cellStyle name="Check Cell 5 2 5 2" xfId="33028"/>
    <cellStyle name="Check Cell 5 2 6" xfId="22796"/>
    <cellStyle name="Check Cell 5 20" xfId="5814"/>
    <cellStyle name="Check Cell 5 20 2" xfId="5815"/>
    <cellStyle name="Check Cell 5 20 2 2" xfId="36612"/>
    <cellStyle name="Check Cell 5 20 3" xfId="5816"/>
    <cellStyle name="Check Cell 5 20 3 2" xfId="33701"/>
    <cellStyle name="Check Cell 5 20 4" xfId="22797"/>
    <cellStyle name="Check Cell 5 21" xfId="5817"/>
    <cellStyle name="Check Cell 5 21 2" xfId="5818"/>
    <cellStyle name="Check Cell 5 21 2 2" xfId="36613"/>
    <cellStyle name="Check Cell 5 21 3" xfId="5819"/>
    <cellStyle name="Check Cell 5 21 3 2" xfId="33702"/>
    <cellStyle name="Check Cell 5 21 4" xfId="22798"/>
    <cellStyle name="Check Cell 5 22" xfId="5820"/>
    <cellStyle name="Check Cell 5 22 2" xfId="5821"/>
    <cellStyle name="Check Cell 5 22 2 2" xfId="36614"/>
    <cellStyle name="Check Cell 5 22 3" xfId="5822"/>
    <cellStyle name="Check Cell 5 22 3 2" xfId="33703"/>
    <cellStyle name="Check Cell 5 22 4" xfId="22799"/>
    <cellStyle name="Check Cell 5 23" xfId="5823"/>
    <cellStyle name="Check Cell 5 23 2" xfId="5824"/>
    <cellStyle name="Check Cell 5 23 2 2" xfId="36615"/>
    <cellStyle name="Check Cell 5 23 3" xfId="5825"/>
    <cellStyle name="Check Cell 5 23 3 2" xfId="33704"/>
    <cellStyle name="Check Cell 5 23 4" xfId="22800"/>
    <cellStyle name="Check Cell 5 24" xfId="5826"/>
    <cellStyle name="Check Cell 5 24 2" xfId="5827"/>
    <cellStyle name="Check Cell 5 24 2 2" xfId="36616"/>
    <cellStyle name="Check Cell 5 24 3" xfId="5828"/>
    <cellStyle name="Check Cell 5 24 3 2" xfId="33705"/>
    <cellStyle name="Check Cell 5 24 4" xfId="22801"/>
    <cellStyle name="Check Cell 5 25" xfId="5829"/>
    <cellStyle name="Check Cell 5 25 2" xfId="5830"/>
    <cellStyle name="Check Cell 5 25 2 2" xfId="36617"/>
    <cellStyle name="Check Cell 5 25 3" xfId="5831"/>
    <cellStyle name="Check Cell 5 25 3 2" xfId="33706"/>
    <cellStyle name="Check Cell 5 25 4" xfId="22802"/>
    <cellStyle name="Check Cell 5 26" xfId="5832"/>
    <cellStyle name="Check Cell 5 26 2" xfId="5833"/>
    <cellStyle name="Check Cell 5 26 2 2" xfId="36618"/>
    <cellStyle name="Check Cell 5 26 3" xfId="5834"/>
    <cellStyle name="Check Cell 5 26 3 2" xfId="33707"/>
    <cellStyle name="Check Cell 5 26 4" xfId="22803"/>
    <cellStyle name="Check Cell 5 27" xfId="5835"/>
    <cellStyle name="Check Cell 5 27 2" xfId="5836"/>
    <cellStyle name="Check Cell 5 27 2 2" xfId="36619"/>
    <cellStyle name="Check Cell 5 27 3" xfId="5837"/>
    <cellStyle name="Check Cell 5 27 3 2" xfId="33708"/>
    <cellStyle name="Check Cell 5 27 4" xfId="22804"/>
    <cellStyle name="Check Cell 5 28" xfId="5838"/>
    <cellStyle name="Check Cell 5 28 2" xfId="5839"/>
    <cellStyle name="Check Cell 5 28 2 2" xfId="36620"/>
    <cellStyle name="Check Cell 5 28 3" xfId="5840"/>
    <cellStyle name="Check Cell 5 28 3 2" xfId="33709"/>
    <cellStyle name="Check Cell 5 28 4" xfId="22805"/>
    <cellStyle name="Check Cell 5 29" xfId="5841"/>
    <cellStyle name="Check Cell 5 29 2" xfId="5842"/>
    <cellStyle name="Check Cell 5 29 2 2" xfId="36621"/>
    <cellStyle name="Check Cell 5 29 3" xfId="5843"/>
    <cellStyle name="Check Cell 5 29 3 2" xfId="33710"/>
    <cellStyle name="Check Cell 5 29 4" xfId="22806"/>
    <cellStyle name="Check Cell 5 3" xfId="5844"/>
    <cellStyle name="Check Cell 5 3 2" xfId="5845"/>
    <cellStyle name="Check Cell 5 3 2 2" xfId="5846"/>
    <cellStyle name="Check Cell 5 3 2 2 2" xfId="30282"/>
    <cellStyle name="Check Cell 5 3 2 3" xfId="5847"/>
    <cellStyle name="Check Cell 5 3 2 3 2" xfId="29793"/>
    <cellStyle name="Check Cell 5 3 2 4" xfId="5848"/>
    <cellStyle name="Check Cell 5 3 2 4 2" xfId="27763"/>
    <cellStyle name="Check Cell 5 3 2 5" xfId="5849"/>
    <cellStyle name="Check Cell 5 3 2 5 2" xfId="28932"/>
    <cellStyle name="Check Cell 5 3 2 6" xfId="5850"/>
    <cellStyle name="Check Cell 5 3 2 6 2" xfId="38516"/>
    <cellStyle name="Check Cell 5 3 2 7" xfId="27891"/>
    <cellStyle name="Check Cell 5 3 3" xfId="5851"/>
    <cellStyle name="Check Cell 5 3 3 2" xfId="31811"/>
    <cellStyle name="Check Cell 5 3 4" xfId="5852"/>
    <cellStyle name="Check Cell 5 3 4 2" xfId="31408"/>
    <cellStyle name="Check Cell 5 3 5" xfId="5853"/>
    <cellStyle name="Check Cell 5 3 5 2" xfId="33027"/>
    <cellStyle name="Check Cell 5 3 6" xfId="22807"/>
    <cellStyle name="Check Cell 5 30" xfId="5854"/>
    <cellStyle name="Check Cell 5 30 2" xfId="5855"/>
    <cellStyle name="Check Cell 5 30 2 2" xfId="36622"/>
    <cellStyle name="Check Cell 5 30 3" xfId="5856"/>
    <cellStyle name="Check Cell 5 30 3 2" xfId="33711"/>
    <cellStyle name="Check Cell 5 30 4" xfId="22808"/>
    <cellStyle name="Check Cell 5 31" xfId="5857"/>
    <cellStyle name="Check Cell 5 31 2" xfId="5858"/>
    <cellStyle name="Check Cell 5 31 2 2" xfId="36623"/>
    <cellStyle name="Check Cell 5 31 3" xfId="5859"/>
    <cellStyle name="Check Cell 5 31 3 2" xfId="33712"/>
    <cellStyle name="Check Cell 5 31 4" xfId="22809"/>
    <cellStyle name="Check Cell 5 32" xfId="5860"/>
    <cellStyle name="Check Cell 5 32 2" xfId="5861"/>
    <cellStyle name="Check Cell 5 32 2 2" xfId="36624"/>
    <cellStyle name="Check Cell 5 32 3" xfId="5862"/>
    <cellStyle name="Check Cell 5 32 3 2" xfId="33713"/>
    <cellStyle name="Check Cell 5 32 4" xfId="22810"/>
    <cellStyle name="Check Cell 5 33" xfId="5863"/>
    <cellStyle name="Check Cell 5 33 2" xfId="5864"/>
    <cellStyle name="Check Cell 5 33 2 2" xfId="36625"/>
    <cellStyle name="Check Cell 5 33 3" xfId="5865"/>
    <cellStyle name="Check Cell 5 33 3 2" xfId="33714"/>
    <cellStyle name="Check Cell 5 33 4" xfId="22811"/>
    <cellStyle name="Check Cell 5 34" xfId="5866"/>
    <cellStyle name="Check Cell 5 34 2" xfId="5867"/>
    <cellStyle name="Check Cell 5 34 2 2" xfId="36626"/>
    <cellStyle name="Check Cell 5 34 3" xfId="5868"/>
    <cellStyle name="Check Cell 5 34 3 2" xfId="33715"/>
    <cellStyle name="Check Cell 5 34 4" xfId="22812"/>
    <cellStyle name="Check Cell 5 35" xfId="5869"/>
    <cellStyle name="Check Cell 5 35 2" xfId="5870"/>
    <cellStyle name="Check Cell 5 35 2 2" xfId="36627"/>
    <cellStyle name="Check Cell 5 35 3" xfId="5871"/>
    <cellStyle name="Check Cell 5 35 3 2" xfId="33716"/>
    <cellStyle name="Check Cell 5 35 4" xfId="22813"/>
    <cellStyle name="Check Cell 5 36" xfId="5872"/>
    <cellStyle name="Check Cell 5 36 2" xfId="5873"/>
    <cellStyle name="Check Cell 5 36 2 2" xfId="36628"/>
    <cellStyle name="Check Cell 5 36 3" xfId="5874"/>
    <cellStyle name="Check Cell 5 36 3 2" xfId="33717"/>
    <cellStyle name="Check Cell 5 36 4" xfId="22814"/>
    <cellStyle name="Check Cell 5 37" xfId="5875"/>
    <cellStyle name="Check Cell 5 37 2" xfId="5876"/>
    <cellStyle name="Check Cell 5 37 2 2" xfId="36629"/>
    <cellStyle name="Check Cell 5 37 3" xfId="5877"/>
    <cellStyle name="Check Cell 5 37 3 2" xfId="33718"/>
    <cellStyle name="Check Cell 5 37 4" xfId="22815"/>
    <cellStyle name="Check Cell 5 38" xfId="5878"/>
    <cellStyle name="Check Cell 5 38 2" xfId="5879"/>
    <cellStyle name="Check Cell 5 38 2 2" xfId="36630"/>
    <cellStyle name="Check Cell 5 38 3" xfId="5880"/>
    <cellStyle name="Check Cell 5 38 3 2" xfId="33719"/>
    <cellStyle name="Check Cell 5 38 4" xfId="22816"/>
    <cellStyle name="Check Cell 5 39" xfId="5881"/>
    <cellStyle name="Check Cell 5 39 2" xfId="5882"/>
    <cellStyle name="Check Cell 5 39 2 2" xfId="36631"/>
    <cellStyle name="Check Cell 5 39 3" xfId="5883"/>
    <cellStyle name="Check Cell 5 39 3 2" xfId="33720"/>
    <cellStyle name="Check Cell 5 39 4" xfId="22817"/>
    <cellStyle name="Check Cell 5 4" xfId="5884"/>
    <cellStyle name="Check Cell 5 4 2" xfId="5885"/>
    <cellStyle name="Check Cell 5 4 2 2" xfId="5886"/>
    <cellStyle name="Check Cell 5 4 2 2 2" xfId="30284"/>
    <cellStyle name="Check Cell 5 4 2 3" xfId="5887"/>
    <cellStyle name="Check Cell 5 4 2 3 2" xfId="29790"/>
    <cellStyle name="Check Cell 5 4 2 4" xfId="5888"/>
    <cellStyle name="Check Cell 5 4 2 4 2" xfId="32007"/>
    <cellStyle name="Check Cell 5 4 2 5" xfId="5889"/>
    <cellStyle name="Check Cell 5 4 2 5 2" xfId="32573"/>
    <cellStyle name="Check Cell 5 4 2 6" xfId="5890"/>
    <cellStyle name="Check Cell 5 4 2 6 2" xfId="38517"/>
    <cellStyle name="Check Cell 5 4 2 7" xfId="27892"/>
    <cellStyle name="Check Cell 5 4 3" xfId="5891"/>
    <cellStyle name="Check Cell 5 4 3 2" xfId="28931"/>
    <cellStyle name="Check Cell 5 4 4" xfId="5892"/>
    <cellStyle name="Check Cell 5 4 4 2" xfId="31409"/>
    <cellStyle name="Check Cell 5 4 5" xfId="5893"/>
    <cellStyle name="Check Cell 5 4 5 2" xfId="33026"/>
    <cellStyle name="Check Cell 5 4 6" xfId="22818"/>
    <cellStyle name="Check Cell 5 40" xfId="5894"/>
    <cellStyle name="Check Cell 5 40 2" xfId="5895"/>
    <cellStyle name="Check Cell 5 40 2 2" xfId="30269"/>
    <cellStyle name="Check Cell 5 40 3" xfId="5896"/>
    <cellStyle name="Check Cell 5 40 3 2" xfId="29808"/>
    <cellStyle name="Check Cell 5 40 4" xfId="5897"/>
    <cellStyle name="Check Cell 5 40 4 2" xfId="27762"/>
    <cellStyle name="Check Cell 5 40 5" xfId="5898"/>
    <cellStyle name="Check Cell 5 40 5 2" xfId="29949"/>
    <cellStyle name="Check Cell 5 40 6" xfId="5899"/>
    <cellStyle name="Check Cell 5 40 6 2" xfId="38514"/>
    <cellStyle name="Check Cell 5 40 7" xfId="27889"/>
    <cellStyle name="Check Cell 5 41" xfId="5900"/>
    <cellStyle name="Check Cell 5 41 2" xfId="31813"/>
    <cellStyle name="Check Cell 5 42" xfId="5901"/>
    <cellStyle name="Check Cell 5 42 2" xfId="31406"/>
    <cellStyle name="Check Cell 5 43" xfId="5902"/>
    <cellStyle name="Check Cell 5 43 2" xfId="33029"/>
    <cellStyle name="Check Cell 5 44" xfId="22785"/>
    <cellStyle name="Check Cell 5 5" xfId="5903"/>
    <cellStyle name="Check Cell 5 5 2" xfId="5904"/>
    <cellStyle name="Check Cell 5 5 2 2" xfId="5905"/>
    <cellStyle name="Check Cell 5 5 2 2 2" xfId="30285"/>
    <cellStyle name="Check Cell 5 5 2 3" xfId="5906"/>
    <cellStyle name="Check Cell 5 5 2 3 2" xfId="29789"/>
    <cellStyle name="Check Cell 5 5 2 4" xfId="5907"/>
    <cellStyle name="Check Cell 5 5 2 4 2" xfId="32008"/>
    <cellStyle name="Check Cell 5 5 2 5" xfId="5908"/>
    <cellStyle name="Check Cell 5 5 2 5 2" xfId="32574"/>
    <cellStyle name="Check Cell 5 5 2 6" xfId="5909"/>
    <cellStyle name="Check Cell 5 5 2 6 2" xfId="38518"/>
    <cellStyle name="Check Cell 5 5 2 7" xfId="27893"/>
    <cellStyle name="Check Cell 5 5 3" xfId="5910"/>
    <cellStyle name="Check Cell 5 5 3 2" xfId="28642"/>
    <cellStyle name="Check Cell 5 5 4" xfId="5911"/>
    <cellStyle name="Check Cell 5 5 4 2" xfId="31410"/>
    <cellStyle name="Check Cell 5 5 5" xfId="5912"/>
    <cellStyle name="Check Cell 5 5 5 2" xfId="33025"/>
    <cellStyle name="Check Cell 5 5 6" xfId="22819"/>
    <cellStyle name="Check Cell 5 6" xfId="5913"/>
    <cellStyle name="Check Cell 5 6 2" xfId="5914"/>
    <cellStyle name="Check Cell 5 6 2 2" xfId="5915"/>
    <cellStyle name="Check Cell 5 6 2 2 2" xfId="30286"/>
    <cellStyle name="Check Cell 5 6 2 3" xfId="5916"/>
    <cellStyle name="Check Cell 5 6 2 3 2" xfId="29788"/>
    <cellStyle name="Check Cell 5 6 2 4" xfId="5917"/>
    <cellStyle name="Check Cell 5 6 2 4 2" xfId="32009"/>
    <cellStyle name="Check Cell 5 6 2 5" xfId="5918"/>
    <cellStyle name="Check Cell 5 6 2 5 2" xfId="32575"/>
    <cellStyle name="Check Cell 5 6 2 6" xfId="5919"/>
    <cellStyle name="Check Cell 5 6 2 6 2" xfId="38519"/>
    <cellStyle name="Check Cell 5 6 2 7" xfId="27894"/>
    <cellStyle name="Check Cell 5 6 3" xfId="5920"/>
    <cellStyle name="Check Cell 5 6 3 2" xfId="28641"/>
    <cellStyle name="Check Cell 5 6 4" xfId="5921"/>
    <cellStyle name="Check Cell 5 6 4 2" xfId="31411"/>
    <cellStyle name="Check Cell 5 6 5" xfId="5922"/>
    <cellStyle name="Check Cell 5 6 5 2" xfId="33024"/>
    <cellStyle name="Check Cell 5 6 6" xfId="22820"/>
    <cellStyle name="Check Cell 5 7" xfId="5923"/>
    <cellStyle name="Check Cell 5 7 2" xfId="5924"/>
    <cellStyle name="Check Cell 5 7 2 2" xfId="36632"/>
    <cellStyle name="Check Cell 5 7 3" xfId="5925"/>
    <cellStyle name="Check Cell 5 7 3 2" xfId="33721"/>
    <cellStyle name="Check Cell 5 7 4" xfId="22821"/>
    <cellStyle name="Check Cell 5 8" xfId="5926"/>
    <cellStyle name="Check Cell 5 8 2" xfId="5927"/>
    <cellStyle name="Check Cell 5 8 2 2" xfId="36633"/>
    <cellStyle name="Check Cell 5 8 3" xfId="5928"/>
    <cellStyle name="Check Cell 5 8 3 2" xfId="33722"/>
    <cellStyle name="Check Cell 5 8 4" xfId="22822"/>
    <cellStyle name="Check Cell 5 9" xfId="5929"/>
    <cellStyle name="Check Cell 5 9 2" xfId="5930"/>
    <cellStyle name="Check Cell 5 9 2 2" xfId="36634"/>
    <cellStyle name="Check Cell 5 9 3" xfId="5931"/>
    <cellStyle name="Check Cell 5 9 3 2" xfId="33723"/>
    <cellStyle name="Check Cell 5 9 4" xfId="22823"/>
    <cellStyle name="Check Cell 6" xfId="5932"/>
    <cellStyle name="Check Cell 6 10" xfId="5933"/>
    <cellStyle name="Check Cell 6 10 2" xfId="5934"/>
    <cellStyle name="Check Cell 6 10 2 2" xfId="36635"/>
    <cellStyle name="Check Cell 6 10 3" xfId="5935"/>
    <cellStyle name="Check Cell 6 10 3 2" xfId="33724"/>
    <cellStyle name="Check Cell 6 10 4" xfId="22825"/>
    <cellStyle name="Check Cell 6 11" xfId="5936"/>
    <cellStyle name="Check Cell 6 11 2" xfId="5937"/>
    <cellStyle name="Check Cell 6 11 2 2" xfId="36636"/>
    <cellStyle name="Check Cell 6 11 3" xfId="5938"/>
    <cellStyle name="Check Cell 6 11 3 2" xfId="33725"/>
    <cellStyle name="Check Cell 6 11 4" xfId="22826"/>
    <cellStyle name="Check Cell 6 12" xfId="5939"/>
    <cellStyle name="Check Cell 6 12 2" xfId="5940"/>
    <cellStyle name="Check Cell 6 12 2 2" xfId="36637"/>
    <cellStyle name="Check Cell 6 12 3" xfId="5941"/>
    <cellStyle name="Check Cell 6 12 3 2" xfId="33726"/>
    <cellStyle name="Check Cell 6 12 4" xfId="22827"/>
    <cellStyle name="Check Cell 6 13" xfId="5942"/>
    <cellStyle name="Check Cell 6 13 2" xfId="5943"/>
    <cellStyle name="Check Cell 6 13 2 2" xfId="36638"/>
    <cellStyle name="Check Cell 6 13 3" xfId="5944"/>
    <cellStyle name="Check Cell 6 13 3 2" xfId="33727"/>
    <cellStyle name="Check Cell 6 13 4" xfId="22828"/>
    <cellStyle name="Check Cell 6 14" xfId="5945"/>
    <cellStyle name="Check Cell 6 14 2" xfId="5946"/>
    <cellStyle name="Check Cell 6 14 2 2" xfId="36639"/>
    <cellStyle name="Check Cell 6 14 3" xfId="5947"/>
    <cellStyle name="Check Cell 6 14 3 2" xfId="33728"/>
    <cellStyle name="Check Cell 6 14 4" xfId="22829"/>
    <cellStyle name="Check Cell 6 15" xfId="5948"/>
    <cellStyle name="Check Cell 6 15 2" xfId="5949"/>
    <cellStyle name="Check Cell 6 15 2 2" xfId="36640"/>
    <cellStyle name="Check Cell 6 15 3" xfId="5950"/>
    <cellStyle name="Check Cell 6 15 3 2" xfId="33729"/>
    <cellStyle name="Check Cell 6 15 4" xfId="22830"/>
    <cellStyle name="Check Cell 6 16" xfId="5951"/>
    <cellStyle name="Check Cell 6 16 2" xfId="5952"/>
    <cellStyle name="Check Cell 6 16 2 2" xfId="36641"/>
    <cellStyle name="Check Cell 6 16 3" xfId="5953"/>
    <cellStyle name="Check Cell 6 16 3 2" xfId="33730"/>
    <cellStyle name="Check Cell 6 16 4" xfId="22831"/>
    <cellStyle name="Check Cell 6 17" xfId="5954"/>
    <cellStyle name="Check Cell 6 17 2" xfId="5955"/>
    <cellStyle name="Check Cell 6 17 2 2" xfId="36642"/>
    <cellStyle name="Check Cell 6 17 3" xfId="5956"/>
    <cellStyle name="Check Cell 6 17 3 2" xfId="33731"/>
    <cellStyle name="Check Cell 6 17 4" xfId="22832"/>
    <cellStyle name="Check Cell 6 18" xfId="5957"/>
    <cellStyle name="Check Cell 6 18 2" xfId="5958"/>
    <cellStyle name="Check Cell 6 18 2 2" xfId="36643"/>
    <cellStyle name="Check Cell 6 18 3" xfId="5959"/>
    <cellStyle name="Check Cell 6 18 3 2" xfId="33732"/>
    <cellStyle name="Check Cell 6 18 4" xfId="22833"/>
    <cellStyle name="Check Cell 6 19" xfId="5960"/>
    <cellStyle name="Check Cell 6 19 2" xfId="5961"/>
    <cellStyle name="Check Cell 6 19 2 2" xfId="36644"/>
    <cellStyle name="Check Cell 6 19 3" xfId="5962"/>
    <cellStyle name="Check Cell 6 19 3 2" xfId="33733"/>
    <cellStyle name="Check Cell 6 19 4" xfId="22834"/>
    <cellStyle name="Check Cell 6 2" xfId="5963"/>
    <cellStyle name="Check Cell 6 2 2" xfId="5964"/>
    <cellStyle name="Check Cell 6 2 2 2" xfId="5965"/>
    <cellStyle name="Check Cell 6 2 2 2 2" xfId="30290"/>
    <cellStyle name="Check Cell 6 2 2 3" xfId="5966"/>
    <cellStyle name="Check Cell 6 2 2 3 2" xfId="29786"/>
    <cellStyle name="Check Cell 6 2 2 4" xfId="5967"/>
    <cellStyle name="Check Cell 6 2 2 4 2" xfId="32010"/>
    <cellStyle name="Check Cell 6 2 2 5" xfId="5968"/>
    <cellStyle name="Check Cell 6 2 2 5 2" xfId="28696"/>
    <cellStyle name="Check Cell 6 2 2 6" xfId="5969"/>
    <cellStyle name="Check Cell 6 2 2 6 2" xfId="38521"/>
    <cellStyle name="Check Cell 6 2 2 7" xfId="27896"/>
    <cellStyle name="Check Cell 6 2 3" xfId="5970"/>
    <cellStyle name="Check Cell 6 2 3 2" xfId="28639"/>
    <cellStyle name="Check Cell 6 2 4" xfId="5971"/>
    <cellStyle name="Check Cell 6 2 4 2" xfId="31413"/>
    <cellStyle name="Check Cell 6 2 5" xfId="5972"/>
    <cellStyle name="Check Cell 6 2 5 2" xfId="33022"/>
    <cellStyle name="Check Cell 6 2 6" xfId="22835"/>
    <cellStyle name="Check Cell 6 20" xfId="5973"/>
    <cellStyle name="Check Cell 6 20 2" xfId="5974"/>
    <cellStyle name="Check Cell 6 20 2 2" xfId="36645"/>
    <cellStyle name="Check Cell 6 20 3" xfId="5975"/>
    <cellStyle name="Check Cell 6 20 3 2" xfId="33734"/>
    <cellStyle name="Check Cell 6 20 4" xfId="22836"/>
    <cellStyle name="Check Cell 6 21" xfId="5976"/>
    <cellStyle name="Check Cell 6 21 2" xfId="5977"/>
    <cellStyle name="Check Cell 6 21 2 2" xfId="36646"/>
    <cellStyle name="Check Cell 6 21 3" xfId="5978"/>
    <cellStyle name="Check Cell 6 21 3 2" xfId="33735"/>
    <cellStyle name="Check Cell 6 21 4" xfId="22837"/>
    <cellStyle name="Check Cell 6 22" xfId="5979"/>
    <cellStyle name="Check Cell 6 22 2" xfId="5980"/>
    <cellStyle name="Check Cell 6 22 2 2" xfId="36647"/>
    <cellStyle name="Check Cell 6 22 3" xfId="5981"/>
    <cellStyle name="Check Cell 6 22 3 2" xfId="33736"/>
    <cellStyle name="Check Cell 6 22 4" xfId="22838"/>
    <cellStyle name="Check Cell 6 23" xfId="5982"/>
    <cellStyle name="Check Cell 6 23 2" xfId="5983"/>
    <cellStyle name="Check Cell 6 23 2 2" xfId="36648"/>
    <cellStyle name="Check Cell 6 23 3" xfId="5984"/>
    <cellStyle name="Check Cell 6 23 3 2" xfId="33737"/>
    <cellStyle name="Check Cell 6 23 4" xfId="22839"/>
    <cellStyle name="Check Cell 6 24" xfId="5985"/>
    <cellStyle name="Check Cell 6 24 2" xfId="5986"/>
    <cellStyle name="Check Cell 6 24 2 2" xfId="36649"/>
    <cellStyle name="Check Cell 6 24 3" xfId="5987"/>
    <cellStyle name="Check Cell 6 24 3 2" xfId="33738"/>
    <cellStyle name="Check Cell 6 24 4" xfId="22840"/>
    <cellStyle name="Check Cell 6 25" xfId="5988"/>
    <cellStyle name="Check Cell 6 25 2" xfId="5989"/>
    <cellStyle name="Check Cell 6 25 2 2" xfId="36650"/>
    <cellStyle name="Check Cell 6 25 3" xfId="5990"/>
    <cellStyle name="Check Cell 6 25 3 2" xfId="33739"/>
    <cellStyle name="Check Cell 6 25 4" xfId="22841"/>
    <cellStyle name="Check Cell 6 26" xfId="5991"/>
    <cellStyle name="Check Cell 6 26 2" xfId="5992"/>
    <cellStyle name="Check Cell 6 26 2 2" xfId="36651"/>
    <cellStyle name="Check Cell 6 26 3" xfId="5993"/>
    <cellStyle name="Check Cell 6 26 3 2" xfId="33740"/>
    <cellStyle name="Check Cell 6 26 4" xfId="22842"/>
    <cellStyle name="Check Cell 6 27" xfId="5994"/>
    <cellStyle name="Check Cell 6 27 2" xfId="5995"/>
    <cellStyle name="Check Cell 6 27 2 2" xfId="36652"/>
    <cellStyle name="Check Cell 6 27 3" xfId="5996"/>
    <cellStyle name="Check Cell 6 27 3 2" xfId="33741"/>
    <cellStyle name="Check Cell 6 27 4" xfId="22843"/>
    <cellStyle name="Check Cell 6 28" xfId="5997"/>
    <cellStyle name="Check Cell 6 28 2" xfId="5998"/>
    <cellStyle name="Check Cell 6 28 2 2" xfId="36653"/>
    <cellStyle name="Check Cell 6 28 3" xfId="5999"/>
    <cellStyle name="Check Cell 6 28 3 2" xfId="33742"/>
    <cellStyle name="Check Cell 6 28 4" xfId="22844"/>
    <cellStyle name="Check Cell 6 29" xfId="6000"/>
    <cellStyle name="Check Cell 6 29 2" xfId="6001"/>
    <cellStyle name="Check Cell 6 29 2 2" xfId="36654"/>
    <cellStyle name="Check Cell 6 29 3" xfId="6002"/>
    <cellStyle name="Check Cell 6 29 3 2" xfId="33743"/>
    <cellStyle name="Check Cell 6 29 4" xfId="22845"/>
    <cellStyle name="Check Cell 6 3" xfId="6003"/>
    <cellStyle name="Check Cell 6 3 2" xfId="6004"/>
    <cellStyle name="Check Cell 6 3 2 2" xfId="6005"/>
    <cellStyle name="Check Cell 6 3 2 2 2" xfId="30293"/>
    <cellStyle name="Check Cell 6 3 2 3" xfId="6006"/>
    <cellStyle name="Check Cell 6 3 2 3 2" xfId="27660"/>
    <cellStyle name="Check Cell 6 3 2 4" xfId="6007"/>
    <cellStyle name="Check Cell 6 3 2 4 2" xfId="32011"/>
    <cellStyle name="Check Cell 6 3 2 5" xfId="6008"/>
    <cellStyle name="Check Cell 6 3 2 5 2" xfId="29947"/>
    <cellStyle name="Check Cell 6 3 2 6" xfId="6009"/>
    <cellStyle name="Check Cell 6 3 2 6 2" xfId="38522"/>
    <cellStyle name="Check Cell 6 3 2 7" xfId="27897"/>
    <cellStyle name="Check Cell 6 3 3" xfId="6010"/>
    <cellStyle name="Check Cell 6 3 3 2" xfId="28638"/>
    <cellStyle name="Check Cell 6 3 4" xfId="6011"/>
    <cellStyle name="Check Cell 6 3 4 2" xfId="31414"/>
    <cellStyle name="Check Cell 6 3 5" xfId="6012"/>
    <cellStyle name="Check Cell 6 3 5 2" xfId="33021"/>
    <cellStyle name="Check Cell 6 3 6" xfId="22846"/>
    <cellStyle name="Check Cell 6 30" xfId="6013"/>
    <cellStyle name="Check Cell 6 30 2" xfId="6014"/>
    <cellStyle name="Check Cell 6 30 2 2" xfId="36655"/>
    <cellStyle name="Check Cell 6 30 3" xfId="6015"/>
    <cellStyle name="Check Cell 6 30 3 2" xfId="33744"/>
    <cellStyle name="Check Cell 6 30 4" xfId="22847"/>
    <cellStyle name="Check Cell 6 31" xfId="6016"/>
    <cellStyle name="Check Cell 6 31 2" xfId="6017"/>
    <cellStyle name="Check Cell 6 31 2 2" xfId="36656"/>
    <cellStyle name="Check Cell 6 31 3" xfId="6018"/>
    <cellStyle name="Check Cell 6 31 3 2" xfId="33745"/>
    <cellStyle name="Check Cell 6 31 4" xfId="22848"/>
    <cellStyle name="Check Cell 6 32" xfId="6019"/>
    <cellStyle name="Check Cell 6 32 2" xfId="6020"/>
    <cellStyle name="Check Cell 6 32 2 2" xfId="36657"/>
    <cellStyle name="Check Cell 6 32 3" xfId="6021"/>
    <cellStyle name="Check Cell 6 32 3 2" xfId="33746"/>
    <cellStyle name="Check Cell 6 32 4" xfId="22849"/>
    <cellStyle name="Check Cell 6 33" xfId="6022"/>
    <cellStyle name="Check Cell 6 33 2" xfId="6023"/>
    <cellStyle name="Check Cell 6 33 2 2" xfId="36658"/>
    <cellStyle name="Check Cell 6 33 3" xfId="6024"/>
    <cellStyle name="Check Cell 6 33 3 2" xfId="33747"/>
    <cellStyle name="Check Cell 6 33 4" xfId="22850"/>
    <cellStyle name="Check Cell 6 34" xfId="6025"/>
    <cellStyle name="Check Cell 6 34 2" xfId="6026"/>
    <cellStyle name="Check Cell 6 34 2 2" xfId="36659"/>
    <cellStyle name="Check Cell 6 34 3" xfId="6027"/>
    <cellStyle name="Check Cell 6 34 3 2" xfId="33748"/>
    <cellStyle name="Check Cell 6 34 4" xfId="22851"/>
    <cellStyle name="Check Cell 6 35" xfId="6028"/>
    <cellStyle name="Check Cell 6 35 2" xfId="6029"/>
    <cellStyle name="Check Cell 6 35 2 2" xfId="36660"/>
    <cellStyle name="Check Cell 6 35 3" xfId="6030"/>
    <cellStyle name="Check Cell 6 35 3 2" xfId="33749"/>
    <cellStyle name="Check Cell 6 35 4" xfId="22852"/>
    <cellStyle name="Check Cell 6 36" xfId="6031"/>
    <cellStyle name="Check Cell 6 36 2" xfId="6032"/>
    <cellStyle name="Check Cell 6 36 2 2" xfId="36661"/>
    <cellStyle name="Check Cell 6 36 3" xfId="6033"/>
    <cellStyle name="Check Cell 6 36 3 2" xfId="33750"/>
    <cellStyle name="Check Cell 6 36 4" xfId="22853"/>
    <cellStyle name="Check Cell 6 37" xfId="6034"/>
    <cellStyle name="Check Cell 6 37 2" xfId="6035"/>
    <cellStyle name="Check Cell 6 37 2 2" xfId="36662"/>
    <cellStyle name="Check Cell 6 37 3" xfId="6036"/>
    <cellStyle name="Check Cell 6 37 3 2" xfId="33751"/>
    <cellStyle name="Check Cell 6 37 4" xfId="22854"/>
    <cellStyle name="Check Cell 6 38" xfId="6037"/>
    <cellStyle name="Check Cell 6 38 2" xfId="6038"/>
    <cellStyle name="Check Cell 6 38 2 2" xfId="36663"/>
    <cellStyle name="Check Cell 6 38 3" xfId="6039"/>
    <cellStyle name="Check Cell 6 38 3 2" xfId="33752"/>
    <cellStyle name="Check Cell 6 38 4" xfId="22855"/>
    <cellStyle name="Check Cell 6 39" xfId="6040"/>
    <cellStyle name="Check Cell 6 39 2" xfId="6041"/>
    <cellStyle name="Check Cell 6 39 2 2" xfId="36664"/>
    <cellStyle name="Check Cell 6 39 3" xfId="6042"/>
    <cellStyle name="Check Cell 6 39 3 2" xfId="33753"/>
    <cellStyle name="Check Cell 6 39 4" xfId="22856"/>
    <cellStyle name="Check Cell 6 4" xfId="6043"/>
    <cellStyle name="Check Cell 6 4 2" xfId="6044"/>
    <cellStyle name="Check Cell 6 4 2 2" xfId="6045"/>
    <cellStyle name="Check Cell 6 4 2 2 2" xfId="30296"/>
    <cellStyle name="Check Cell 6 4 2 3" xfId="6046"/>
    <cellStyle name="Check Cell 6 4 2 3 2" xfId="27657"/>
    <cellStyle name="Check Cell 6 4 2 4" xfId="6047"/>
    <cellStyle name="Check Cell 6 4 2 4 2" xfId="30029"/>
    <cellStyle name="Check Cell 6 4 2 5" xfId="6048"/>
    <cellStyle name="Check Cell 6 4 2 5 2" xfId="32576"/>
    <cellStyle name="Check Cell 6 4 2 6" xfId="6049"/>
    <cellStyle name="Check Cell 6 4 2 6 2" xfId="38523"/>
    <cellStyle name="Check Cell 6 4 2 7" xfId="27898"/>
    <cellStyle name="Check Cell 6 4 3" xfId="6050"/>
    <cellStyle name="Check Cell 6 4 3 2" xfId="28637"/>
    <cellStyle name="Check Cell 6 4 4" xfId="6051"/>
    <cellStyle name="Check Cell 6 4 4 2" xfId="31415"/>
    <cellStyle name="Check Cell 6 4 5" xfId="6052"/>
    <cellStyle name="Check Cell 6 4 5 2" xfId="33020"/>
    <cellStyle name="Check Cell 6 4 6" xfId="22857"/>
    <cellStyle name="Check Cell 6 40" xfId="6053"/>
    <cellStyle name="Check Cell 6 40 2" xfId="6054"/>
    <cellStyle name="Check Cell 6 40 2 2" xfId="30288"/>
    <cellStyle name="Check Cell 6 40 3" xfId="6055"/>
    <cellStyle name="Check Cell 6 40 3 2" xfId="29787"/>
    <cellStyle name="Check Cell 6 40 4" xfId="6056"/>
    <cellStyle name="Check Cell 6 40 4 2" xfId="27764"/>
    <cellStyle name="Check Cell 6 40 5" xfId="6057"/>
    <cellStyle name="Check Cell 6 40 5 2" xfId="29948"/>
    <cellStyle name="Check Cell 6 40 6" xfId="6058"/>
    <cellStyle name="Check Cell 6 40 6 2" xfId="38520"/>
    <cellStyle name="Check Cell 6 40 7" xfId="27895"/>
    <cellStyle name="Check Cell 6 41" xfId="6059"/>
    <cellStyle name="Check Cell 6 41 2" xfId="28640"/>
    <cellStyle name="Check Cell 6 42" xfId="6060"/>
    <cellStyle name="Check Cell 6 42 2" xfId="31412"/>
    <cellStyle name="Check Cell 6 43" xfId="6061"/>
    <cellStyle name="Check Cell 6 43 2" xfId="33023"/>
    <cellStyle name="Check Cell 6 44" xfId="22824"/>
    <cellStyle name="Check Cell 6 5" xfId="6062"/>
    <cellStyle name="Check Cell 6 5 2" xfId="6063"/>
    <cellStyle name="Check Cell 6 5 2 2" xfId="6064"/>
    <cellStyle name="Check Cell 6 5 2 2 2" xfId="30297"/>
    <cellStyle name="Check Cell 6 5 2 3" xfId="6065"/>
    <cellStyle name="Check Cell 6 5 2 3 2" xfId="29785"/>
    <cellStyle name="Check Cell 6 5 2 4" xfId="6066"/>
    <cellStyle name="Check Cell 6 5 2 4 2" xfId="30030"/>
    <cellStyle name="Check Cell 6 5 2 5" xfId="6067"/>
    <cellStyle name="Check Cell 6 5 2 5 2" xfId="32577"/>
    <cellStyle name="Check Cell 6 5 2 6" xfId="6068"/>
    <cellStyle name="Check Cell 6 5 2 6 2" xfId="38524"/>
    <cellStyle name="Check Cell 6 5 2 7" xfId="27899"/>
    <cellStyle name="Check Cell 6 5 3" xfId="6069"/>
    <cellStyle name="Check Cell 6 5 3 2" xfId="28636"/>
    <cellStyle name="Check Cell 6 5 4" xfId="6070"/>
    <cellStyle name="Check Cell 6 5 4 2" xfId="31416"/>
    <cellStyle name="Check Cell 6 5 5" xfId="6071"/>
    <cellStyle name="Check Cell 6 5 5 2" xfId="33019"/>
    <cellStyle name="Check Cell 6 5 6" xfId="22858"/>
    <cellStyle name="Check Cell 6 6" xfId="6072"/>
    <cellStyle name="Check Cell 6 6 2" xfId="6073"/>
    <cellStyle name="Check Cell 6 6 2 2" xfId="6074"/>
    <cellStyle name="Check Cell 6 6 2 2 2" xfId="30298"/>
    <cellStyle name="Check Cell 6 6 2 3" xfId="6075"/>
    <cellStyle name="Check Cell 6 6 2 3 2" xfId="29784"/>
    <cellStyle name="Check Cell 6 6 2 4" xfId="6076"/>
    <cellStyle name="Check Cell 6 6 2 4 2" xfId="30031"/>
    <cellStyle name="Check Cell 6 6 2 5" xfId="6077"/>
    <cellStyle name="Check Cell 6 6 2 5 2" xfId="32578"/>
    <cellStyle name="Check Cell 6 6 2 6" xfId="6078"/>
    <cellStyle name="Check Cell 6 6 2 6 2" xfId="38525"/>
    <cellStyle name="Check Cell 6 6 2 7" xfId="27900"/>
    <cellStyle name="Check Cell 6 6 3" xfId="6079"/>
    <cellStyle name="Check Cell 6 6 3 2" xfId="28635"/>
    <cellStyle name="Check Cell 6 6 4" xfId="6080"/>
    <cellStyle name="Check Cell 6 6 4 2" xfId="32372"/>
    <cellStyle name="Check Cell 6 6 5" xfId="6081"/>
    <cellStyle name="Check Cell 6 6 5 2" xfId="33018"/>
    <cellStyle name="Check Cell 6 6 6" xfId="22859"/>
    <cellStyle name="Check Cell 6 7" xfId="6082"/>
    <cellStyle name="Check Cell 6 7 2" xfId="6083"/>
    <cellStyle name="Check Cell 6 7 2 2" xfId="36665"/>
    <cellStyle name="Check Cell 6 7 3" xfId="6084"/>
    <cellStyle name="Check Cell 6 7 3 2" xfId="33754"/>
    <cellStyle name="Check Cell 6 7 4" xfId="22860"/>
    <cellStyle name="Check Cell 6 8" xfId="6085"/>
    <cellStyle name="Check Cell 6 8 2" xfId="6086"/>
    <cellStyle name="Check Cell 6 8 2 2" xfId="36666"/>
    <cellStyle name="Check Cell 6 8 3" xfId="6087"/>
    <cellStyle name="Check Cell 6 8 3 2" xfId="33755"/>
    <cellStyle name="Check Cell 6 8 4" xfId="22861"/>
    <cellStyle name="Check Cell 6 9" xfId="6088"/>
    <cellStyle name="Check Cell 6 9 2" xfId="6089"/>
    <cellStyle name="Check Cell 6 9 2 2" xfId="36667"/>
    <cellStyle name="Check Cell 6 9 3" xfId="6090"/>
    <cellStyle name="Check Cell 6 9 3 2" xfId="33756"/>
    <cellStyle name="Check Cell 6 9 4" xfId="22862"/>
    <cellStyle name="Check Cell 7" xfId="6091"/>
    <cellStyle name="Check Cell 7 10" xfId="6092"/>
    <cellStyle name="Check Cell 7 10 2" xfId="6093"/>
    <cellStyle name="Check Cell 7 10 2 2" xfId="36668"/>
    <cellStyle name="Check Cell 7 10 3" xfId="6094"/>
    <cellStyle name="Check Cell 7 10 3 2" xfId="33757"/>
    <cellStyle name="Check Cell 7 10 4" xfId="22864"/>
    <cellStyle name="Check Cell 7 11" xfId="6095"/>
    <cellStyle name="Check Cell 7 11 2" xfId="6096"/>
    <cellStyle name="Check Cell 7 11 2 2" xfId="36669"/>
    <cellStyle name="Check Cell 7 11 3" xfId="6097"/>
    <cellStyle name="Check Cell 7 11 3 2" xfId="33758"/>
    <cellStyle name="Check Cell 7 11 4" xfId="22865"/>
    <cellStyle name="Check Cell 7 12" xfId="6098"/>
    <cellStyle name="Check Cell 7 12 2" xfId="6099"/>
    <cellStyle name="Check Cell 7 12 2 2" xfId="36670"/>
    <cellStyle name="Check Cell 7 12 3" xfId="6100"/>
    <cellStyle name="Check Cell 7 12 3 2" xfId="33759"/>
    <cellStyle name="Check Cell 7 12 4" xfId="22866"/>
    <cellStyle name="Check Cell 7 13" xfId="6101"/>
    <cellStyle name="Check Cell 7 13 2" xfId="6102"/>
    <cellStyle name="Check Cell 7 13 2 2" xfId="36671"/>
    <cellStyle name="Check Cell 7 13 3" xfId="6103"/>
    <cellStyle name="Check Cell 7 13 3 2" xfId="33760"/>
    <cellStyle name="Check Cell 7 13 4" xfId="22867"/>
    <cellStyle name="Check Cell 7 14" xfId="6104"/>
    <cellStyle name="Check Cell 7 14 2" xfId="6105"/>
    <cellStyle name="Check Cell 7 14 2 2" xfId="36672"/>
    <cellStyle name="Check Cell 7 14 3" xfId="6106"/>
    <cellStyle name="Check Cell 7 14 3 2" xfId="33761"/>
    <cellStyle name="Check Cell 7 14 4" xfId="22868"/>
    <cellStyle name="Check Cell 7 15" xfId="6107"/>
    <cellStyle name="Check Cell 7 15 2" xfId="6108"/>
    <cellStyle name="Check Cell 7 15 2 2" xfId="36673"/>
    <cellStyle name="Check Cell 7 15 3" xfId="6109"/>
    <cellStyle name="Check Cell 7 15 3 2" xfId="33762"/>
    <cellStyle name="Check Cell 7 15 4" xfId="22869"/>
    <cellStyle name="Check Cell 7 16" xfId="6110"/>
    <cellStyle name="Check Cell 7 16 2" xfId="6111"/>
    <cellStyle name="Check Cell 7 16 2 2" xfId="36674"/>
    <cellStyle name="Check Cell 7 16 3" xfId="6112"/>
    <cellStyle name="Check Cell 7 16 3 2" xfId="33763"/>
    <cellStyle name="Check Cell 7 16 4" xfId="22870"/>
    <cellStyle name="Check Cell 7 17" xfId="6113"/>
    <cellStyle name="Check Cell 7 17 2" xfId="6114"/>
    <cellStyle name="Check Cell 7 17 2 2" xfId="36675"/>
    <cellStyle name="Check Cell 7 17 3" xfId="6115"/>
    <cellStyle name="Check Cell 7 17 3 2" xfId="33764"/>
    <cellStyle name="Check Cell 7 17 4" xfId="22871"/>
    <cellStyle name="Check Cell 7 18" xfId="6116"/>
    <cellStyle name="Check Cell 7 18 2" xfId="6117"/>
    <cellStyle name="Check Cell 7 18 2 2" xfId="36676"/>
    <cellStyle name="Check Cell 7 18 3" xfId="6118"/>
    <cellStyle name="Check Cell 7 18 3 2" xfId="33765"/>
    <cellStyle name="Check Cell 7 18 4" xfId="22872"/>
    <cellStyle name="Check Cell 7 19" xfId="6119"/>
    <cellStyle name="Check Cell 7 19 2" xfId="6120"/>
    <cellStyle name="Check Cell 7 19 2 2" xfId="36677"/>
    <cellStyle name="Check Cell 7 19 3" xfId="6121"/>
    <cellStyle name="Check Cell 7 19 3 2" xfId="33766"/>
    <cellStyle name="Check Cell 7 19 4" xfId="22873"/>
    <cellStyle name="Check Cell 7 2" xfId="6122"/>
    <cellStyle name="Check Cell 7 2 2" xfId="6123"/>
    <cellStyle name="Check Cell 7 2 2 2" xfId="6124"/>
    <cellStyle name="Check Cell 7 2 2 2 2" xfId="30302"/>
    <cellStyle name="Check Cell 7 2 2 3" xfId="6125"/>
    <cellStyle name="Check Cell 7 2 2 3 2" xfId="27655"/>
    <cellStyle name="Check Cell 7 2 2 4" xfId="6126"/>
    <cellStyle name="Check Cell 7 2 2 4 2" xfId="30033"/>
    <cellStyle name="Check Cell 7 2 2 5" xfId="6127"/>
    <cellStyle name="Check Cell 7 2 2 5 2" xfId="29945"/>
    <cellStyle name="Check Cell 7 2 2 6" xfId="6128"/>
    <cellStyle name="Check Cell 7 2 2 6 2" xfId="38527"/>
    <cellStyle name="Check Cell 7 2 2 7" xfId="27902"/>
    <cellStyle name="Check Cell 7 2 3" xfId="6129"/>
    <cellStyle name="Check Cell 7 2 3 2" xfId="31809"/>
    <cellStyle name="Check Cell 7 2 4" xfId="6130"/>
    <cellStyle name="Check Cell 7 2 4 2" xfId="32370"/>
    <cellStyle name="Check Cell 7 2 5" xfId="6131"/>
    <cellStyle name="Check Cell 7 2 5 2" xfId="33016"/>
    <cellStyle name="Check Cell 7 2 6" xfId="22874"/>
    <cellStyle name="Check Cell 7 20" xfId="6132"/>
    <cellStyle name="Check Cell 7 20 2" xfId="6133"/>
    <cellStyle name="Check Cell 7 20 2 2" xfId="36678"/>
    <cellStyle name="Check Cell 7 20 3" xfId="6134"/>
    <cellStyle name="Check Cell 7 20 3 2" xfId="33767"/>
    <cellStyle name="Check Cell 7 20 4" xfId="22875"/>
    <cellStyle name="Check Cell 7 21" xfId="6135"/>
    <cellStyle name="Check Cell 7 21 2" xfId="6136"/>
    <cellStyle name="Check Cell 7 21 2 2" xfId="36679"/>
    <cellStyle name="Check Cell 7 21 3" xfId="6137"/>
    <cellStyle name="Check Cell 7 21 3 2" xfId="33768"/>
    <cellStyle name="Check Cell 7 21 4" xfId="22876"/>
    <cellStyle name="Check Cell 7 22" xfId="6138"/>
    <cellStyle name="Check Cell 7 22 2" xfId="6139"/>
    <cellStyle name="Check Cell 7 22 2 2" xfId="36680"/>
    <cellStyle name="Check Cell 7 22 3" xfId="6140"/>
    <cellStyle name="Check Cell 7 22 3 2" xfId="33769"/>
    <cellStyle name="Check Cell 7 22 4" xfId="22877"/>
    <cellStyle name="Check Cell 7 23" xfId="6141"/>
    <cellStyle name="Check Cell 7 23 2" xfId="6142"/>
    <cellStyle name="Check Cell 7 23 2 2" xfId="36681"/>
    <cellStyle name="Check Cell 7 23 3" xfId="6143"/>
    <cellStyle name="Check Cell 7 23 3 2" xfId="33770"/>
    <cellStyle name="Check Cell 7 23 4" xfId="22878"/>
    <cellStyle name="Check Cell 7 24" xfId="6144"/>
    <cellStyle name="Check Cell 7 24 2" xfId="6145"/>
    <cellStyle name="Check Cell 7 24 2 2" xfId="36682"/>
    <cellStyle name="Check Cell 7 24 3" xfId="6146"/>
    <cellStyle name="Check Cell 7 24 3 2" xfId="33771"/>
    <cellStyle name="Check Cell 7 24 4" xfId="22879"/>
    <cellStyle name="Check Cell 7 25" xfId="6147"/>
    <cellStyle name="Check Cell 7 25 2" xfId="6148"/>
    <cellStyle name="Check Cell 7 25 2 2" xfId="36683"/>
    <cellStyle name="Check Cell 7 25 3" xfId="6149"/>
    <cellStyle name="Check Cell 7 25 3 2" xfId="33772"/>
    <cellStyle name="Check Cell 7 25 4" xfId="22880"/>
    <cellStyle name="Check Cell 7 26" xfId="6150"/>
    <cellStyle name="Check Cell 7 26 2" xfId="6151"/>
    <cellStyle name="Check Cell 7 26 2 2" xfId="36684"/>
    <cellStyle name="Check Cell 7 26 3" xfId="6152"/>
    <cellStyle name="Check Cell 7 26 3 2" xfId="33773"/>
    <cellStyle name="Check Cell 7 26 4" xfId="22881"/>
    <cellStyle name="Check Cell 7 27" xfId="6153"/>
    <cellStyle name="Check Cell 7 27 2" xfId="6154"/>
    <cellStyle name="Check Cell 7 27 2 2" xfId="36685"/>
    <cellStyle name="Check Cell 7 27 3" xfId="6155"/>
    <cellStyle name="Check Cell 7 27 3 2" xfId="33774"/>
    <cellStyle name="Check Cell 7 27 4" xfId="22882"/>
    <cellStyle name="Check Cell 7 28" xfId="6156"/>
    <cellStyle name="Check Cell 7 28 2" xfId="6157"/>
    <cellStyle name="Check Cell 7 28 2 2" xfId="36686"/>
    <cellStyle name="Check Cell 7 28 3" xfId="6158"/>
    <cellStyle name="Check Cell 7 28 3 2" xfId="33775"/>
    <cellStyle name="Check Cell 7 28 4" xfId="22883"/>
    <cellStyle name="Check Cell 7 29" xfId="6159"/>
    <cellStyle name="Check Cell 7 29 2" xfId="6160"/>
    <cellStyle name="Check Cell 7 29 2 2" xfId="36687"/>
    <cellStyle name="Check Cell 7 29 3" xfId="6161"/>
    <cellStyle name="Check Cell 7 29 3 2" xfId="33776"/>
    <cellStyle name="Check Cell 7 29 4" xfId="22884"/>
    <cellStyle name="Check Cell 7 3" xfId="6162"/>
    <cellStyle name="Check Cell 7 3 2" xfId="6163"/>
    <cellStyle name="Check Cell 7 3 2 2" xfId="6164"/>
    <cellStyle name="Check Cell 7 3 2 2 2" xfId="30304"/>
    <cellStyle name="Check Cell 7 3 2 3" xfId="6165"/>
    <cellStyle name="Check Cell 7 3 2 3 2" xfId="27654"/>
    <cellStyle name="Check Cell 7 3 2 4" xfId="6166"/>
    <cellStyle name="Check Cell 7 3 2 4 2" xfId="30034"/>
    <cellStyle name="Check Cell 7 3 2 5" xfId="6167"/>
    <cellStyle name="Check Cell 7 3 2 5 2" xfId="29944"/>
    <cellStyle name="Check Cell 7 3 2 6" xfId="6168"/>
    <cellStyle name="Check Cell 7 3 2 6 2" xfId="38528"/>
    <cellStyle name="Check Cell 7 3 2 7" xfId="27903"/>
    <cellStyle name="Check Cell 7 3 3" xfId="6169"/>
    <cellStyle name="Check Cell 7 3 3 2" xfId="28634"/>
    <cellStyle name="Check Cell 7 3 4" xfId="6170"/>
    <cellStyle name="Check Cell 7 3 4 2" xfId="32369"/>
    <cellStyle name="Check Cell 7 3 5" xfId="6171"/>
    <cellStyle name="Check Cell 7 3 5 2" xfId="33015"/>
    <cellStyle name="Check Cell 7 3 6" xfId="22885"/>
    <cellStyle name="Check Cell 7 30" xfId="6172"/>
    <cellStyle name="Check Cell 7 30 2" xfId="6173"/>
    <cellStyle name="Check Cell 7 30 2 2" xfId="36688"/>
    <cellStyle name="Check Cell 7 30 3" xfId="6174"/>
    <cellStyle name="Check Cell 7 30 3 2" xfId="33777"/>
    <cellStyle name="Check Cell 7 30 4" xfId="22886"/>
    <cellStyle name="Check Cell 7 31" xfId="6175"/>
    <cellStyle name="Check Cell 7 31 2" xfId="6176"/>
    <cellStyle name="Check Cell 7 31 2 2" xfId="36689"/>
    <cellStyle name="Check Cell 7 31 3" xfId="6177"/>
    <cellStyle name="Check Cell 7 31 3 2" xfId="33778"/>
    <cellStyle name="Check Cell 7 31 4" xfId="22887"/>
    <cellStyle name="Check Cell 7 32" xfId="6178"/>
    <cellStyle name="Check Cell 7 32 2" xfId="6179"/>
    <cellStyle name="Check Cell 7 32 2 2" xfId="36690"/>
    <cellStyle name="Check Cell 7 32 3" xfId="6180"/>
    <cellStyle name="Check Cell 7 32 3 2" xfId="33779"/>
    <cellStyle name="Check Cell 7 32 4" xfId="22888"/>
    <cellStyle name="Check Cell 7 33" xfId="6181"/>
    <cellStyle name="Check Cell 7 33 2" xfId="6182"/>
    <cellStyle name="Check Cell 7 33 2 2" xfId="36691"/>
    <cellStyle name="Check Cell 7 33 3" xfId="6183"/>
    <cellStyle name="Check Cell 7 33 3 2" xfId="33780"/>
    <cellStyle name="Check Cell 7 33 4" xfId="22889"/>
    <cellStyle name="Check Cell 7 34" xfId="6184"/>
    <cellStyle name="Check Cell 7 34 2" xfId="6185"/>
    <cellStyle name="Check Cell 7 34 2 2" xfId="36692"/>
    <cellStyle name="Check Cell 7 34 3" xfId="6186"/>
    <cellStyle name="Check Cell 7 34 3 2" xfId="33781"/>
    <cellStyle name="Check Cell 7 34 4" xfId="22890"/>
    <cellStyle name="Check Cell 7 35" xfId="6187"/>
    <cellStyle name="Check Cell 7 35 2" xfId="6188"/>
    <cellStyle name="Check Cell 7 35 2 2" xfId="36693"/>
    <cellStyle name="Check Cell 7 35 3" xfId="6189"/>
    <cellStyle name="Check Cell 7 35 3 2" xfId="33782"/>
    <cellStyle name="Check Cell 7 35 4" xfId="22891"/>
    <cellStyle name="Check Cell 7 36" xfId="6190"/>
    <cellStyle name="Check Cell 7 36 2" xfId="6191"/>
    <cellStyle name="Check Cell 7 36 2 2" xfId="36694"/>
    <cellStyle name="Check Cell 7 36 3" xfId="6192"/>
    <cellStyle name="Check Cell 7 36 3 2" xfId="33783"/>
    <cellStyle name="Check Cell 7 36 4" xfId="22892"/>
    <cellStyle name="Check Cell 7 37" xfId="6193"/>
    <cellStyle name="Check Cell 7 37 2" xfId="6194"/>
    <cellStyle name="Check Cell 7 37 2 2" xfId="36695"/>
    <cellStyle name="Check Cell 7 37 3" xfId="6195"/>
    <cellStyle name="Check Cell 7 37 3 2" xfId="33784"/>
    <cellStyle name="Check Cell 7 37 4" xfId="22893"/>
    <cellStyle name="Check Cell 7 38" xfId="6196"/>
    <cellStyle name="Check Cell 7 38 2" xfId="6197"/>
    <cellStyle name="Check Cell 7 38 2 2" xfId="36696"/>
    <cellStyle name="Check Cell 7 38 3" xfId="6198"/>
    <cellStyle name="Check Cell 7 38 3 2" xfId="33785"/>
    <cellStyle name="Check Cell 7 38 4" xfId="22894"/>
    <cellStyle name="Check Cell 7 39" xfId="6199"/>
    <cellStyle name="Check Cell 7 39 2" xfId="6200"/>
    <cellStyle name="Check Cell 7 39 2 2" xfId="36697"/>
    <cellStyle name="Check Cell 7 39 3" xfId="6201"/>
    <cellStyle name="Check Cell 7 39 3 2" xfId="33786"/>
    <cellStyle name="Check Cell 7 39 4" xfId="22895"/>
    <cellStyle name="Check Cell 7 4" xfId="6202"/>
    <cellStyle name="Check Cell 7 4 2" xfId="6203"/>
    <cellStyle name="Check Cell 7 4 2 2" xfId="6204"/>
    <cellStyle name="Check Cell 7 4 2 2 2" xfId="30314"/>
    <cellStyle name="Check Cell 7 4 2 3" xfId="6205"/>
    <cellStyle name="Check Cell 7 4 2 3 2" xfId="27653"/>
    <cellStyle name="Check Cell 7 4 2 4" xfId="6206"/>
    <cellStyle name="Check Cell 7 4 2 4 2" xfId="30035"/>
    <cellStyle name="Check Cell 7 4 2 5" xfId="6207"/>
    <cellStyle name="Check Cell 7 4 2 5 2" xfId="32587"/>
    <cellStyle name="Check Cell 7 4 2 6" xfId="6208"/>
    <cellStyle name="Check Cell 7 4 2 6 2" xfId="38529"/>
    <cellStyle name="Check Cell 7 4 2 7" xfId="27904"/>
    <cellStyle name="Check Cell 7 4 3" xfId="6209"/>
    <cellStyle name="Check Cell 7 4 3 2" xfId="28633"/>
    <cellStyle name="Check Cell 7 4 4" xfId="6210"/>
    <cellStyle name="Check Cell 7 4 4 2" xfId="32368"/>
    <cellStyle name="Check Cell 7 4 5" xfId="6211"/>
    <cellStyle name="Check Cell 7 4 5 2" xfId="33014"/>
    <cellStyle name="Check Cell 7 4 6" xfId="22896"/>
    <cellStyle name="Check Cell 7 40" xfId="6212"/>
    <cellStyle name="Check Cell 7 40 2" xfId="6213"/>
    <cellStyle name="Check Cell 7 40 2 2" xfId="30300"/>
    <cellStyle name="Check Cell 7 40 3" xfId="6214"/>
    <cellStyle name="Check Cell 7 40 3 2" xfId="29783"/>
    <cellStyle name="Check Cell 7 40 4" xfId="6215"/>
    <cellStyle name="Check Cell 7 40 4 2" xfId="30032"/>
    <cellStyle name="Check Cell 7 40 5" xfId="6216"/>
    <cellStyle name="Check Cell 7 40 5 2" xfId="29946"/>
    <cellStyle name="Check Cell 7 40 6" xfId="6217"/>
    <cellStyle name="Check Cell 7 40 6 2" xfId="38526"/>
    <cellStyle name="Check Cell 7 40 7" xfId="27901"/>
    <cellStyle name="Check Cell 7 41" xfId="6218"/>
    <cellStyle name="Check Cell 7 41 2" xfId="31810"/>
    <cellStyle name="Check Cell 7 42" xfId="6219"/>
    <cellStyle name="Check Cell 7 42 2" xfId="32371"/>
    <cellStyle name="Check Cell 7 43" xfId="6220"/>
    <cellStyle name="Check Cell 7 43 2" xfId="33017"/>
    <cellStyle name="Check Cell 7 44" xfId="22863"/>
    <cellStyle name="Check Cell 7 5" xfId="6221"/>
    <cellStyle name="Check Cell 7 5 2" xfId="6222"/>
    <cellStyle name="Check Cell 7 5 2 2" xfId="6223"/>
    <cellStyle name="Check Cell 7 5 2 2 2" xfId="30315"/>
    <cellStyle name="Check Cell 7 5 2 3" xfId="6224"/>
    <cellStyle name="Check Cell 7 5 2 3 2" xfId="27652"/>
    <cellStyle name="Check Cell 7 5 2 4" xfId="6225"/>
    <cellStyle name="Check Cell 7 5 2 4 2" xfId="27765"/>
    <cellStyle name="Check Cell 7 5 2 5" xfId="6226"/>
    <cellStyle name="Check Cell 7 5 2 5 2" xfId="32588"/>
    <cellStyle name="Check Cell 7 5 2 6" xfId="6227"/>
    <cellStyle name="Check Cell 7 5 2 6 2" xfId="38530"/>
    <cellStyle name="Check Cell 7 5 2 7" xfId="27905"/>
    <cellStyle name="Check Cell 7 5 3" xfId="6228"/>
    <cellStyle name="Check Cell 7 5 3 2" xfId="28632"/>
    <cellStyle name="Check Cell 7 5 4" xfId="6229"/>
    <cellStyle name="Check Cell 7 5 4 2" xfId="32367"/>
    <cellStyle name="Check Cell 7 5 5" xfId="6230"/>
    <cellStyle name="Check Cell 7 5 5 2" xfId="33013"/>
    <cellStyle name="Check Cell 7 5 6" xfId="22897"/>
    <cellStyle name="Check Cell 7 6" xfId="6231"/>
    <cellStyle name="Check Cell 7 6 2" xfId="6232"/>
    <cellStyle name="Check Cell 7 6 2 2" xfId="6233"/>
    <cellStyle name="Check Cell 7 6 2 2 2" xfId="30316"/>
    <cellStyle name="Check Cell 7 6 2 3" xfId="6234"/>
    <cellStyle name="Check Cell 7 6 2 3 2" xfId="27651"/>
    <cellStyle name="Check Cell 7 6 2 4" xfId="6235"/>
    <cellStyle name="Check Cell 7 6 2 4 2" xfId="30036"/>
    <cellStyle name="Check Cell 7 6 2 5" xfId="6236"/>
    <cellStyle name="Check Cell 7 6 2 5 2" xfId="32590"/>
    <cellStyle name="Check Cell 7 6 2 6" xfId="6237"/>
    <cellStyle name="Check Cell 7 6 2 6 2" xfId="38531"/>
    <cellStyle name="Check Cell 7 6 2 7" xfId="27906"/>
    <cellStyle name="Check Cell 7 6 3" xfId="6238"/>
    <cellStyle name="Check Cell 7 6 3 2" xfId="28631"/>
    <cellStyle name="Check Cell 7 6 4" xfId="6239"/>
    <cellStyle name="Check Cell 7 6 4 2" xfId="32366"/>
    <cellStyle name="Check Cell 7 6 5" xfId="6240"/>
    <cellStyle name="Check Cell 7 6 5 2" xfId="33012"/>
    <cellStyle name="Check Cell 7 6 6" xfId="22898"/>
    <cellStyle name="Check Cell 7 7" xfId="6241"/>
    <cellStyle name="Check Cell 7 7 2" xfId="6242"/>
    <cellStyle name="Check Cell 7 7 2 2" xfId="36698"/>
    <cellStyle name="Check Cell 7 7 3" xfId="6243"/>
    <cellStyle name="Check Cell 7 7 3 2" xfId="33787"/>
    <cellStyle name="Check Cell 7 7 4" xfId="22899"/>
    <cellStyle name="Check Cell 7 8" xfId="6244"/>
    <cellStyle name="Check Cell 7 8 2" xfId="6245"/>
    <cellStyle name="Check Cell 7 8 2 2" xfId="36699"/>
    <cellStyle name="Check Cell 7 8 3" xfId="6246"/>
    <cellStyle name="Check Cell 7 8 3 2" xfId="33788"/>
    <cellStyle name="Check Cell 7 8 4" xfId="22900"/>
    <cellStyle name="Check Cell 7 9" xfId="6247"/>
    <cellStyle name="Check Cell 7 9 2" xfId="6248"/>
    <cellStyle name="Check Cell 7 9 2 2" xfId="36700"/>
    <cellStyle name="Check Cell 7 9 3" xfId="6249"/>
    <cellStyle name="Check Cell 7 9 3 2" xfId="33789"/>
    <cellStyle name="Check Cell 7 9 4" xfId="22901"/>
    <cellStyle name="Check Cell 8" xfId="6250"/>
    <cellStyle name="Check Cell 8 2" xfId="6251"/>
    <cellStyle name="Check Cell 8 2 2" xfId="6252"/>
    <cellStyle name="Check Cell 8 2 2 2" xfId="30320"/>
    <cellStyle name="Check Cell 8 2 3" xfId="6253"/>
    <cellStyle name="Check Cell 8 2 3 2" xfId="29781"/>
    <cellStyle name="Check Cell 8 2 4" xfId="6254"/>
    <cellStyle name="Check Cell 8 2 4 2" xfId="30037"/>
    <cellStyle name="Check Cell 8 2 5" xfId="6255"/>
    <cellStyle name="Check Cell 8 2 5 2" xfId="32591"/>
    <cellStyle name="Check Cell 8 2 6" xfId="6256"/>
    <cellStyle name="Check Cell 8 2 6 2" xfId="38532"/>
    <cellStyle name="Check Cell 8 2 7" xfId="27907"/>
    <cellStyle name="Check Cell 8 3" xfId="6257"/>
    <cellStyle name="Check Cell 8 3 2" xfId="28630"/>
    <cellStyle name="Check Cell 8 4" xfId="6258"/>
    <cellStyle name="Check Cell 8 4 2" xfId="32365"/>
    <cellStyle name="Check Cell 8 5" xfId="6259"/>
    <cellStyle name="Check Cell 8 5 2" xfId="33011"/>
    <cellStyle name="Check Cell 8 6" xfId="22902"/>
    <cellStyle name="Check Cell 9" xfId="6260"/>
    <cellStyle name="Check Cell 9 2" xfId="6261"/>
    <cellStyle name="Check Cell 9 2 2" xfId="30223"/>
    <cellStyle name="Check Cell 9 3" xfId="6262"/>
    <cellStyle name="Check Cell 9 3 2" xfId="29840"/>
    <cellStyle name="Check Cell 9 4" xfId="6263"/>
    <cellStyle name="Check Cell 9 4 2" xfId="30012"/>
    <cellStyle name="Check Cell 9 5" xfId="6264"/>
    <cellStyle name="Check Cell 9 5 2" xfId="32526"/>
    <cellStyle name="Check Cell 9 6" xfId="6265"/>
    <cellStyle name="Check Cell 9 6 2" xfId="38478"/>
    <cellStyle name="Check Cell 9 7" xfId="27853"/>
    <cellStyle name="Comma [00]" xfId="6266"/>
    <cellStyle name="Comma [00] 2" xfId="6267"/>
    <cellStyle name="Comma [00] 2 2" xfId="6268"/>
    <cellStyle name="Comma [00] 2 3" xfId="6269"/>
    <cellStyle name="Comma [00] 2 4" xfId="6270"/>
    <cellStyle name="Comma [00] 2 5" xfId="6271"/>
    <cellStyle name="Comma [00] 2 6" xfId="6272"/>
    <cellStyle name="Comma [00] 2 7" xfId="6273"/>
    <cellStyle name="Comma [00] 3" xfId="22277"/>
    <cellStyle name="Comma 2" xfId="6274"/>
    <cellStyle name="Comma 2 2" xfId="33534"/>
    <cellStyle name="Comma 3" xfId="6275"/>
    <cellStyle name="Comma 3 2" xfId="33535"/>
    <cellStyle name="Copied" xfId="6276"/>
    <cellStyle name="Copied 2" xfId="22278"/>
    <cellStyle name="Currency [00]" xfId="6277"/>
    <cellStyle name="Currency [00] 2" xfId="6278"/>
    <cellStyle name="Currency [00] 2 2" xfId="6279"/>
    <cellStyle name="Currency [00] 2 3" xfId="6280"/>
    <cellStyle name="Currency [00] 2 4" xfId="6281"/>
    <cellStyle name="Currency [00] 2 5" xfId="6282"/>
    <cellStyle name="Currency [00] 2 6" xfId="6283"/>
    <cellStyle name="Currency [00] 2 7" xfId="6284"/>
    <cellStyle name="Currency [00] 3" xfId="22279"/>
    <cellStyle name="Date Short" xfId="6285"/>
    <cellStyle name="Date Short 2" xfId="22280"/>
    <cellStyle name="Enter Currency (0)" xfId="6286"/>
    <cellStyle name="Enter Currency (0) 2" xfId="22281"/>
    <cellStyle name="Enter Currency (2)" xfId="6287"/>
    <cellStyle name="Enter Currency (2) 2" xfId="22282"/>
    <cellStyle name="Enter Units (0)" xfId="6288"/>
    <cellStyle name="Enter Units (0) 2" xfId="22283"/>
    <cellStyle name="Enter Units (1)" xfId="6289"/>
    <cellStyle name="Enter Units (1) 2" xfId="6290"/>
    <cellStyle name="Enter Units (1) 2 2" xfId="6291"/>
    <cellStyle name="Enter Units (1) 2 3" xfId="6292"/>
    <cellStyle name="Enter Units (1) 2 4" xfId="6293"/>
    <cellStyle name="Enter Units (1) 2 5" xfId="6294"/>
    <cellStyle name="Enter Units (1) 2 6" xfId="6295"/>
    <cellStyle name="Enter Units (1) 2 7" xfId="6296"/>
    <cellStyle name="Enter Units (1) 3" xfId="22284"/>
    <cellStyle name="Enter Units (2)" xfId="6297"/>
    <cellStyle name="Enter Units (2) 2" xfId="22285"/>
    <cellStyle name="Entered" xfId="6298"/>
    <cellStyle name="Entered 2" xfId="22286"/>
    <cellStyle name="Explanatory Text 2" xfId="6299"/>
    <cellStyle name="Explanatory Text 2 2" xfId="6300"/>
    <cellStyle name="Explanatory Text 2 2 2" xfId="30321"/>
    <cellStyle name="Explanatory Text 2 3" xfId="6301"/>
    <cellStyle name="Explanatory Text 2 3 2" xfId="29780"/>
    <cellStyle name="Explanatory Text 2 4" xfId="6302"/>
    <cellStyle name="Explanatory Text 2 4 2" xfId="30038"/>
    <cellStyle name="Explanatory Text 2 5" xfId="6303"/>
    <cellStyle name="Explanatory Text 2 5 2" xfId="32592"/>
    <cellStyle name="Explanatory Text 2 6" xfId="6304"/>
    <cellStyle name="Explanatory Text 2 6 2" xfId="38533"/>
    <cellStyle name="Explanatory Text 2 7" xfId="27908"/>
    <cellStyle name="Explanatory Text 3" xfId="6305"/>
    <cellStyle name="Explanatory Text 3 2" xfId="28629"/>
    <cellStyle name="Explanatory Text 4" xfId="6306"/>
    <cellStyle name="Explanatory Text 4 2" xfId="32364"/>
    <cellStyle name="Explanatory Text 5" xfId="6307"/>
    <cellStyle name="Explanatory Text 5 2" xfId="33010"/>
    <cellStyle name="Good 10" xfId="6308"/>
    <cellStyle name="Good 10 2" xfId="31808"/>
    <cellStyle name="Good 11" xfId="6309"/>
    <cellStyle name="Good 11 2" xfId="32363"/>
    <cellStyle name="Good 12" xfId="6310"/>
    <cellStyle name="Good 12 2" xfId="33009"/>
    <cellStyle name="Good 2" xfId="6311"/>
    <cellStyle name="Good 2 10" xfId="6312"/>
    <cellStyle name="Good 2 10 2" xfId="6313"/>
    <cellStyle name="Good 2 10 2 2" xfId="6314"/>
    <cellStyle name="Good 2 10 2 2 2" xfId="30324"/>
    <cellStyle name="Good 2 10 2 3" xfId="6315"/>
    <cellStyle name="Good 2 10 2 3 2" xfId="29777"/>
    <cellStyle name="Good 2 10 2 4" xfId="6316"/>
    <cellStyle name="Good 2 10 2 4 2" xfId="30041"/>
    <cellStyle name="Good 2 10 2 5" xfId="6317"/>
    <cellStyle name="Good 2 10 2 5 2" xfId="28694"/>
    <cellStyle name="Good 2 10 2 6" xfId="6318"/>
    <cellStyle name="Good 2 10 2 6 2" xfId="38536"/>
    <cellStyle name="Good 2 10 2 7" xfId="27911"/>
    <cellStyle name="Good 2 10 3" xfId="6319"/>
    <cellStyle name="Good 2 10 3 2" xfId="31806"/>
    <cellStyle name="Good 2 10 4" xfId="6320"/>
    <cellStyle name="Good 2 10 4 2" xfId="31418"/>
    <cellStyle name="Good 2 10 5" xfId="6321"/>
    <cellStyle name="Good 2 10 5 2" xfId="33007"/>
    <cellStyle name="Good 2 10 6" xfId="22906"/>
    <cellStyle name="Good 2 11" xfId="6322"/>
    <cellStyle name="Good 2 11 2" xfId="6323"/>
    <cellStyle name="Good 2 11 2 2" xfId="6324"/>
    <cellStyle name="Good 2 11 2 2 2" xfId="30325"/>
    <cellStyle name="Good 2 11 2 3" xfId="6325"/>
    <cellStyle name="Good 2 11 2 3 2" xfId="29776"/>
    <cellStyle name="Good 2 11 2 4" xfId="6326"/>
    <cellStyle name="Good 2 11 2 4 2" xfId="30042"/>
    <cellStyle name="Good 2 11 2 5" xfId="6327"/>
    <cellStyle name="Good 2 11 2 5 2" xfId="31892"/>
    <cellStyle name="Good 2 11 2 6" xfId="6328"/>
    <cellStyle name="Good 2 11 2 6 2" xfId="38537"/>
    <cellStyle name="Good 2 11 2 7" xfId="27912"/>
    <cellStyle name="Good 2 11 3" xfId="6329"/>
    <cellStyle name="Good 2 11 3 2" xfId="31805"/>
    <cellStyle name="Good 2 11 4" xfId="6330"/>
    <cellStyle name="Good 2 11 4 2" xfId="31419"/>
    <cellStyle name="Good 2 11 5" xfId="6331"/>
    <cellStyle name="Good 2 11 5 2" xfId="33006"/>
    <cellStyle name="Good 2 11 6" xfId="22907"/>
    <cellStyle name="Good 2 12" xfId="6332"/>
    <cellStyle name="Good 2 12 2" xfId="6333"/>
    <cellStyle name="Good 2 12 2 2" xfId="6334"/>
    <cellStyle name="Good 2 12 2 2 2" xfId="30326"/>
    <cellStyle name="Good 2 12 2 3" xfId="6335"/>
    <cellStyle name="Good 2 12 2 3 2" xfId="29775"/>
    <cellStyle name="Good 2 12 2 4" xfId="6336"/>
    <cellStyle name="Good 2 12 2 4 2" xfId="30043"/>
    <cellStyle name="Good 2 12 2 5" xfId="6337"/>
    <cellStyle name="Good 2 12 2 5 2" xfId="31891"/>
    <cellStyle name="Good 2 12 2 6" xfId="6338"/>
    <cellStyle name="Good 2 12 2 6 2" xfId="38538"/>
    <cellStyle name="Good 2 12 2 7" xfId="27913"/>
    <cellStyle name="Good 2 12 3" xfId="6339"/>
    <cellStyle name="Good 2 12 3 2" xfId="31804"/>
    <cellStyle name="Good 2 12 4" xfId="6340"/>
    <cellStyle name="Good 2 12 4 2" xfId="31420"/>
    <cellStyle name="Good 2 12 5" xfId="6341"/>
    <cellStyle name="Good 2 12 5 2" xfId="29221"/>
    <cellStyle name="Good 2 12 6" xfId="22908"/>
    <cellStyle name="Good 2 13" xfId="6342"/>
    <cellStyle name="Good 2 13 2" xfId="6343"/>
    <cellStyle name="Good 2 13 2 2" xfId="6344"/>
    <cellStyle name="Good 2 13 2 2 2" xfId="30327"/>
    <cellStyle name="Good 2 13 2 3" xfId="6345"/>
    <cellStyle name="Good 2 13 2 3 2" xfId="27650"/>
    <cellStyle name="Good 2 13 2 4" xfId="6346"/>
    <cellStyle name="Good 2 13 2 4 2" xfId="30044"/>
    <cellStyle name="Good 2 13 2 5" xfId="6347"/>
    <cellStyle name="Good 2 13 2 5 2" xfId="31890"/>
    <cellStyle name="Good 2 13 2 6" xfId="6348"/>
    <cellStyle name="Good 2 13 2 6 2" xfId="38539"/>
    <cellStyle name="Good 2 13 2 7" xfId="27914"/>
    <cellStyle name="Good 2 13 3" xfId="6349"/>
    <cellStyle name="Good 2 13 3 2" xfId="31803"/>
    <cellStyle name="Good 2 13 4" xfId="6350"/>
    <cellStyle name="Good 2 13 4 2" xfId="31421"/>
    <cellStyle name="Good 2 13 5" xfId="6351"/>
    <cellStyle name="Good 2 13 5 2" xfId="29220"/>
    <cellStyle name="Good 2 13 6" xfId="22909"/>
    <cellStyle name="Good 2 14" xfId="6352"/>
    <cellStyle name="Good 2 14 2" xfId="6353"/>
    <cellStyle name="Good 2 14 2 2" xfId="6354"/>
    <cellStyle name="Good 2 14 2 2 2" xfId="30328"/>
    <cellStyle name="Good 2 14 2 3" xfId="6355"/>
    <cellStyle name="Good 2 14 2 3 2" xfId="29774"/>
    <cellStyle name="Good 2 14 2 4" xfId="6356"/>
    <cellStyle name="Good 2 14 2 4 2" xfId="30045"/>
    <cellStyle name="Good 2 14 2 5" xfId="6357"/>
    <cellStyle name="Good 2 14 2 5 2" xfId="31889"/>
    <cellStyle name="Good 2 14 2 6" xfId="6358"/>
    <cellStyle name="Good 2 14 2 6 2" xfId="38540"/>
    <cellStyle name="Good 2 14 2 7" xfId="27915"/>
    <cellStyle name="Good 2 14 3" xfId="6359"/>
    <cellStyle name="Good 2 14 3 2" xfId="31802"/>
    <cellStyle name="Good 2 14 4" xfId="6360"/>
    <cellStyle name="Good 2 14 4 2" xfId="31422"/>
    <cellStyle name="Good 2 14 5" xfId="6361"/>
    <cellStyle name="Good 2 14 5 2" xfId="27417"/>
    <cellStyle name="Good 2 14 6" xfId="22910"/>
    <cellStyle name="Good 2 15" xfId="6362"/>
    <cellStyle name="Good 2 15 2" xfId="6363"/>
    <cellStyle name="Good 2 15 2 2" xfId="6364"/>
    <cellStyle name="Good 2 15 2 2 2" xfId="30329"/>
    <cellStyle name="Good 2 15 2 3" xfId="6365"/>
    <cellStyle name="Good 2 15 2 3 2" xfId="29773"/>
    <cellStyle name="Good 2 15 2 4" xfId="6366"/>
    <cellStyle name="Good 2 15 2 4 2" xfId="27766"/>
    <cellStyle name="Good 2 15 2 5" xfId="6367"/>
    <cellStyle name="Good 2 15 2 5 2" xfId="31888"/>
    <cellStyle name="Good 2 15 2 6" xfId="6368"/>
    <cellStyle name="Good 2 15 2 6 2" xfId="38541"/>
    <cellStyle name="Good 2 15 2 7" xfId="27916"/>
    <cellStyle name="Good 2 15 3" xfId="6369"/>
    <cellStyle name="Good 2 15 3 2" xfId="28628"/>
    <cellStyle name="Good 2 15 4" xfId="6370"/>
    <cellStyle name="Good 2 15 4 2" xfId="32362"/>
    <cellStyle name="Good 2 15 5" xfId="6371"/>
    <cellStyle name="Good 2 15 5 2" xfId="27415"/>
    <cellStyle name="Good 2 15 6" xfId="22911"/>
    <cellStyle name="Good 2 16" xfId="6372"/>
    <cellStyle name="Good 2 16 2" xfId="6373"/>
    <cellStyle name="Good 2 16 2 2" xfId="6374"/>
    <cellStyle name="Good 2 16 2 2 2" xfId="30330"/>
    <cellStyle name="Good 2 16 2 3" xfId="6375"/>
    <cellStyle name="Good 2 16 2 3 2" xfId="29772"/>
    <cellStyle name="Good 2 16 2 4" xfId="6376"/>
    <cellStyle name="Good 2 16 2 4 2" xfId="32014"/>
    <cellStyle name="Good 2 16 2 5" xfId="6377"/>
    <cellStyle name="Good 2 16 2 5 2" xfId="31887"/>
    <cellStyle name="Good 2 16 2 6" xfId="6378"/>
    <cellStyle name="Good 2 16 2 6 2" xfId="38542"/>
    <cellStyle name="Good 2 16 2 7" xfId="27917"/>
    <cellStyle name="Good 2 16 3" xfId="6379"/>
    <cellStyle name="Good 2 16 3 2" xfId="31801"/>
    <cellStyle name="Good 2 16 4" xfId="6380"/>
    <cellStyle name="Good 2 16 4 2" xfId="32361"/>
    <cellStyle name="Good 2 16 5" xfId="6381"/>
    <cellStyle name="Good 2 16 5 2" xfId="29219"/>
    <cellStyle name="Good 2 16 6" xfId="22912"/>
    <cellStyle name="Good 2 17" xfId="6382"/>
    <cellStyle name="Good 2 17 2" xfId="6383"/>
    <cellStyle name="Good 2 17 2 2" xfId="6384"/>
    <cellStyle name="Good 2 17 2 2 2" xfId="30331"/>
    <cellStyle name="Good 2 17 2 3" xfId="6385"/>
    <cellStyle name="Good 2 17 2 3 2" xfId="29771"/>
    <cellStyle name="Good 2 17 2 4" xfId="6386"/>
    <cellStyle name="Good 2 17 2 4 2" xfId="30046"/>
    <cellStyle name="Good 2 17 2 5" xfId="6387"/>
    <cellStyle name="Good 2 17 2 5 2" xfId="31886"/>
    <cellStyle name="Good 2 17 2 6" xfId="6388"/>
    <cellStyle name="Good 2 17 2 6 2" xfId="38543"/>
    <cellStyle name="Good 2 17 2 7" xfId="27918"/>
    <cellStyle name="Good 2 17 3" xfId="6389"/>
    <cellStyle name="Good 2 17 3 2" xfId="31800"/>
    <cellStyle name="Good 2 17 4" xfId="6390"/>
    <cellStyle name="Good 2 17 4 2" xfId="32360"/>
    <cellStyle name="Good 2 17 5" xfId="6391"/>
    <cellStyle name="Good 2 17 5 2" xfId="29218"/>
    <cellStyle name="Good 2 17 6" xfId="22913"/>
    <cellStyle name="Good 2 18" xfId="6392"/>
    <cellStyle name="Good 2 18 2" xfId="6393"/>
    <cellStyle name="Good 2 18 2 2" xfId="6394"/>
    <cellStyle name="Good 2 18 2 2 2" xfId="30332"/>
    <cellStyle name="Good 2 18 2 3" xfId="6395"/>
    <cellStyle name="Good 2 18 2 3 2" xfId="29770"/>
    <cellStyle name="Good 2 18 2 4" xfId="6396"/>
    <cellStyle name="Good 2 18 2 4 2" xfId="30047"/>
    <cellStyle name="Good 2 18 2 5" xfId="6397"/>
    <cellStyle name="Good 2 18 2 5 2" xfId="31885"/>
    <cellStyle name="Good 2 18 2 6" xfId="6398"/>
    <cellStyle name="Good 2 18 2 6 2" xfId="38544"/>
    <cellStyle name="Good 2 18 2 7" xfId="27919"/>
    <cellStyle name="Good 2 18 3" xfId="6399"/>
    <cellStyle name="Good 2 18 3 2" xfId="31799"/>
    <cellStyle name="Good 2 18 4" xfId="6400"/>
    <cellStyle name="Good 2 18 4 2" xfId="32359"/>
    <cellStyle name="Good 2 18 5" xfId="6401"/>
    <cellStyle name="Good 2 18 5 2" xfId="29217"/>
    <cellStyle name="Good 2 18 6" xfId="22914"/>
    <cellStyle name="Good 2 19" xfId="6402"/>
    <cellStyle name="Good 2 19 2" xfId="6403"/>
    <cellStyle name="Good 2 19 2 2" xfId="6404"/>
    <cellStyle name="Good 2 19 2 2 2" xfId="30333"/>
    <cellStyle name="Good 2 19 2 3" xfId="6405"/>
    <cellStyle name="Good 2 19 2 3 2" xfId="29769"/>
    <cellStyle name="Good 2 19 2 4" xfId="6406"/>
    <cellStyle name="Good 2 19 2 4 2" xfId="30048"/>
    <cellStyle name="Good 2 19 2 5" xfId="6407"/>
    <cellStyle name="Good 2 19 2 5 2" xfId="32596"/>
    <cellStyle name="Good 2 19 2 6" xfId="6408"/>
    <cellStyle name="Good 2 19 2 6 2" xfId="38545"/>
    <cellStyle name="Good 2 19 2 7" xfId="27920"/>
    <cellStyle name="Good 2 19 3" xfId="6409"/>
    <cellStyle name="Good 2 19 3 2" xfId="28930"/>
    <cellStyle name="Good 2 19 4" xfId="6410"/>
    <cellStyle name="Good 2 19 4 2" xfId="32358"/>
    <cellStyle name="Good 2 19 5" xfId="6411"/>
    <cellStyle name="Good 2 19 5 2" xfId="29216"/>
    <cellStyle name="Good 2 19 6" xfId="22915"/>
    <cellStyle name="Good 2 2" xfId="6412"/>
    <cellStyle name="Good 2 2 2" xfId="6413"/>
    <cellStyle name="Good 2 2 2 2" xfId="6414"/>
    <cellStyle name="Good 2 2 2 2 2" xfId="30334"/>
    <cellStyle name="Good 2 2 2 3" xfId="6415"/>
    <cellStyle name="Good 2 2 2 3 2" xfId="29768"/>
    <cellStyle name="Good 2 2 2 4" xfId="6416"/>
    <cellStyle name="Good 2 2 2 4 2" xfId="30049"/>
    <cellStyle name="Good 2 2 2 5" xfId="6417"/>
    <cellStyle name="Good 2 2 2 5 2" xfId="32597"/>
    <cellStyle name="Good 2 2 2 6" xfId="6418"/>
    <cellStyle name="Good 2 2 2 6 2" xfId="38546"/>
    <cellStyle name="Good 2 2 2 7" xfId="27921"/>
    <cellStyle name="Good 2 2 3" xfId="6419"/>
    <cellStyle name="Good 2 2 3 2" xfId="28627"/>
    <cellStyle name="Good 2 2 4" xfId="6420"/>
    <cellStyle name="Good 2 2 4 2" xfId="32357"/>
    <cellStyle name="Good 2 2 5" xfId="6421"/>
    <cellStyle name="Good 2 2 5 2" xfId="29215"/>
    <cellStyle name="Good 2 2 6" xfId="22916"/>
    <cellStyle name="Good 2 20" xfId="6422"/>
    <cellStyle name="Good 2 20 2" xfId="6423"/>
    <cellStyle name="Good 2 20 2 2" xfId="6424"/>
    <cellStyle name="Good 2 20 2 2 2" xfId="30335"/>
    <cellStyle name="Good 2 20 2 3" xfId="6425"/>
    <cellStyle name="Good 2 20 2 3 2" xfId="29767"/>
    <cellStyle name="Good 2 20 2 4" xfId="6426"/>
    <cellStyle name="Good 2 20 2 4 2" xfId="30050"/>
    <cellStyle name="Good 2 20 2 5" xfId="6427"/>
    <cellStyle name="Good 2 20 2 5 2" xfId="32599"/>
    <cellStyle name="Good 2 20 2 6" xfId="6428"/>
    <cellStyle name="Good 2 20 2 6 2" xfId="38547"/>
    <cellStyle name="Good 2 20 2 7" xfId="27922"/>
    <cellStyle name="Good 2 20 3" xfId="6429"/>
    <cellStyle name="Good 2 20 3 2" xfId="28626"/>
    <cellStyle name="Good 2 20 4" xfId="6430"/>
    <cellStyle name="Good 2 20 4 2" xfId="27259"/>
    <cellStyle name="Good 2 20 5" xfId="6431"/>
    <cellStyle name="Good 2 20 5 2" xfId="29214"/>
    <cellStyle name="Good 2 20 6" xfId="22917"/>
    <cellStyle name="Good 2 21" xfId="6432"/>
    <cellStyle name="Good 2 21 2" xfId="6433"/>
    <cellStyle name="Good 2 21 2 2" xfId="6434"/>
    <cellStyle name="Good 2 21 2 2 2" xfId="30336"/>
    <cellStyle name="Good 2 21 2 3" xfId="6435"/>
    <cellStyle name="Good 2 21 2 3 2" xfId="29766"/>
    <cellStyle name="Good 2 21 2 4" xfId="6436"/>
    <cellStyle name="Good 2 21 2 4 2" xfId="30051"/>
    <cellStyle name="Good 2 21 2 5" xfId="6437"/>
    <cellStyle name="Good 2 21 2 5 2" xfId="32600"/>
    <cellStyle name="Good 2 21 2 6" xfId="6438"/>
    <cellStyle name="Good 2 21 2 6 2" xfId="38548"/>
    <cellStyle name="Good 2 21 2 7" xfId="27923"/>
    <cellStyle name="Good 2 21 3" xfId="6439"/>
    <cellStyle name="Good 2 21 3 2" xfId="28625"/>
    <cellStyle name="Good 2 21 4" xfId="6440"/>
    <cellStyle name="Good 2 21 4 2" xfId="31423"/>
    <cellStyle name="Good 2 21 5" xfId="6441"/>
    <cellStyle name="Good 2 21 5 2" xfId="29213"/>
    <cellStyle name="Good 2 21 6" xfId="22918"/>
    <cellStyle name="Good 2 22" xfId="6442"/>
    <cellStyle name="Good 2 22 2" xfId="6443"/>
    <cellStyle name="Good 2 22 2 2" xfId="6444"/>
    <cellStyle name="Good 2 22 2 2 2" xfId="30337"/>
    <cellStyle name="Good 2 22 2 3" xfId="6445"/>
    <cellStyle name="Good 2 22 2 3 2" xfId="29765"/>
    <cellStyle name="Good 2 22 2 4" xfId="6446"/>
    <cellStyle name="Good 2 22 2 4 2" xfId="30052"/>
    <cellStyle name="Good 2 22 2 5" xfId="6447"/>
    <cellStyle name="Good 2 22 2 5 2" xfId="32601"/>
    <cellStyle name="Good 2 22 2 6" xfId="6448"/>
    <cellStyle name="Good 2 22 2 6 2" xfId="38549"/>
    <cellStyle name="Good 2 22 2 7" xfId="27924"/>
    <cellStyle name="Good 2 22 3" xfId="6449"/>
    <cellStyle name="Good 2 22 3 2" xfId="28624"/>
    <cellStyle name="Good 2 22 4" xfId="6450"/>
    <cellStyle name="Good 2 22 4 2" xfId="27260"/>
    <cellStyle name="Good 2 22 5" xfId="6451"/>
    <cellStyle name="Good 2 22 5 2" xfId="29212"/>
    <cellStyle name="Good 2 22 6" xfId="22919"/>
    <cellStyle name="Good 2 23" xfId="6452"/>
    <cellStyle name="Good 2 23 2" xfId="6453"/>
    <cellStyle name="Good 2 23 2 2" xfId="6454"/>
    <cellStyle name="Good 2 23 2 2 2" xfId="30338"/>
    <cellStyle name="Good 2 23 2 3" xfId="6455"/>
    <cellStyle name="Good 2 23 2 3 2" xfId="27649"/>
    <cellStyle name="Good 2 23 2 4" xfId="6456"/>
    <cellStyle name="Good 2 23 2 4 2" xfId="30053"/>
    <cellStyle name="Good 2 23 2 5" xfId="6457"/>
    <cellStyle name="Good 2 23 2 5 2" xfId="32602"/>
    <cellStyle name="Good 2 23 2 6" xfId="6458"/>
    <cellStyle name="Good 2 23 2 6 2" xfId="38550"/>
    <cellStyle name="Good 2 23 2 7" xfId="27925"/>
    <cellStyle name="Good 2 23 3" xfId="6459"/>
    <cellStyle name="Good 2 23 3 2" xfId="28623"/>
    <cellStyle name="Good 2 23 4" xfId="6460"/>
    <cellStyle name="Good 2 23 4 2" xfId="27261"/>
    <cellStyle name="Good 2 23 5" xfId="6461"/>
    <cellStyle name="Good 2 23 5 2" xfId="33005"/>
    <cellStyle name="Good 2 23 6" xfId="22920"/>
    <cellStyle name="Good 2 24" xfId="6462"/>
    <cellStyle name="Good 2 24 2" xfId="6463"/>
    <cellStyle name="Good 2 24 2 2" xfId="6464"/>
    <cellStyle name="Good 2 24 2 2 2" xfId="30339"/>
    <cellStyle name="Good 2 24 2 3" xfId="6465"/>
    <cellStyle name="Good 2 24 2 3 2" xfId="29764"/>
    <cellStyle name="Good 2 24 2 4" xfId="6466"/>
    <cellStyle name="Good 2 24 2 4 2" xfId="30054"/>
    <cellStyle name="Good 2 24 2 5" xfId="6467"/>
    <cellStyle name="Good 2 24 2 5 2" xfId="32603"/>
    <cellStyle name="Good 2 24 2 6" xfId="6468"/>
    <cellStyle name="Good 2 24 2 6 2" xfId="38551"/>
    <cellStyle name="Good 2 24 2 7" xfId="27926"/>
    <cellStyle name="Good 2 24 3" xfId="6469"/>
    <cellStyle name="Good 2 24 3 2" xfId="28622"/>
    <cellStyle name="Good 2 24 4" xfId="6470"/>
    <cellStyle name="Good 2 24 4 2" xfId="27262"/>
    <cellStyle name="Good 2 24 5" xfId="6471"/>
    <cellStyle name="Good 2 24 5 2" xfId="33004"/>
    <cellStyle name="Good 2 24 6" xfId="22921"/>
    <cellStyle name="Good 2 25" xfId="6472"/>
    <cellStyle name="Good 2 25 2" xfId="6473"/>
    <cellStyle name="Good 2 25 2 2" xfId="6474"/>
    <cellStyle name="Good 2 25 2 2 2" xfId="30340"/>
    <cellStyle name="Good 2 25 2 3" xfId="6475"/>
    <cellStyle name="Good 2 25 2 3 2" xfId="29763"/>
    <cellStyle name="Good 2 25 2 4" xfId="6476"/>
    <cellStyle name="Good 2 25 2 4 2" xfId="30055"/>
    <cellStyle name="Good 2 25 2 5" xfId="6477"/>
    <cellStyle name="Good 2 25 2 5 2" xfId="32604"/>
    <cellStyle name="Good 2 25 2 6" xfId="6478"/>
    <cellStyle name="Good 2 25 2 6 2" xfId="38552"/>
    <cellStyle name="Good 2 25 2 7" xfId="27927"/>
    <cellStyle name="Good 2 25 3" xfId="6479"/>
    <cellStyle name="Good 2 25 3 2" xfId="28621"/>
    <cellStyle name="Good 2 25 4" xfId="6480"/>
    <cellStyle name="Good 2 25 4 2" xfId="31081"/>
    <cellStyle name="Good 2 25 5" xfId="6481"/>
    <cellStyle name="Good 2 25 5 2" xfId="33003"/>
    <cellStyle name="Good 2 25 6" xfId="22922"/>
    <cellStyle name="Good 2 26" xfId="6482"/>
    <cellStyle name="Good 2 26 2" xfId="6483"/>
    <cellStyle name="Good 2 26 2 2" xfId="6484"/>
    <cellStyle name="Good 2 26 2 2 2" xfId="30341"/>
    <cellStyle name="Good 2 26 2 3" xfId="6485"/>
    <cellStyle name="Good 2 26 2 3 2" xfId="29762"/>
    <cellStyle name="Good 2 26 2 4" xfId="6486"/>
    <cellStyle name="Good 2 26 2 4 2" xfId="32015"/>
    <cellStyle name="Good 2 26 2 5" xfId="6487"/>
    <cellStyle name="Good 2 26 2 5 2" xfId="32606"/>
    <cellStyle name="Good 2 26 2 6" xfId="6488"/>
    <cellStyle name="Good 2 26 2 6 2" xfId="38553"/>
    <cellStyle name="Good 2 26 2 7" xfId="27928"/>
    <cellStyle name="Good 2 26 3" xfId="6489"/>
    <cellStyle name="Good 2 26 3 2" xfId="28620"/>
    <cellStyle name="Good 2 26 4" xfId="6490"/>
    <cellStyle name="Good 2 26 4 2" xfId="31425"/>
    <cellStyle name="Good 2 26 5" xfId="6491"/>
    <cellStyle name="Good 2 26 5 2" xfId="33002"/>
    <cellStyle name="Good 2 26 6" xfId="22923"/>
    <cellStyle name="Good 2 27" xfId="6492"/>
    <cellStyle name="Good 2 27 2" xfId="6493"/>
    <cellStyle name="Good 2 27 2 2" xfId="6494"/>
    <cellStyle name="Good 2 27 2 2 2" xfId="30342"/>
    <cellStyle name="Good 2 27 2 3" xfId="6495"/>
    <cellStyle name="Good 2 27 2 3 2" xfId="29761"/>
    <cellStyle name="Good 2 27 2 4" xfId="6496"/>
    <cellStyle name="Good 2 27 2 4 2" xfId="27767"/>
    <cellStyle name="Good 2 27 2 5" xfId="6497"/>
    <cellStyle name="Good 2 27 2 5 2" xfId="32607"/>
    <cellStyle name="Good 2 27 2 6" xfId="6498"/>
    <cellStyle name="Good 2 27 2 6 2" xfId="38554"/>
    <cellStyle name="Good 2 27 2 7" xfId="27929"/>
    <cellStyle name="Good 2 27 3" xfId="6499"/>
    <cellStyle name="Good 2 27 3 2" xfId="28619"/>
    <cellStyle name="Good 2 27 4" xfId="6500"/>
    <cellStyle name="Good 2 27 4 2" xfId="31426"/>
    <cellStyle name="Good 2 27 5" xfId="6501"/>
    <cellStyle name="Good 2 27 5 2" xfId="33001"/>
    <cellStyle name="Good 2 27 6" xfId="22924"/>
    <cellStyle name="Good 2 28" xfId="6502"/>
    <cellStyle name="Good 2 28 2" xfId="6503"/>
    <cellStyle name="Good 2 28 2 2" xfId="6504"/>
    <cellStyle name="Good 2 28 2 2 2" xfId="30343"/>
    <cellStyle name="Good 2 28 2 3" xfId="6505"/>
    <cellStyle name="Good 2 28 2 3 2" xfId="29760"/>
    <cellStyle name="Good 2 28 2 4" xfId="6506"/>
    <cellStyle name="Good 2 28 2 4 2" xfId="30056"/>
    <cellStyle name="Good 2 28 2 5" xfId="6507"/>
    <cellStyle name="Good 2 28 2 5 2" xfId="32608"/>
    <cellStyle name="Good 2 28 2 6" xfId="6508"/>
    <cellStyle name="Good 2 28 2 6 2" xfId="38555"/>
    <cellStyle name="Good 2 28 2 7" xfId="27930"/>
    <cellStyle name="Good 2 28 3" xfId="6509"/>
    <cellStyle name="Good 2 28 3 2" xfId="28618"/>
    <cellStyle name="Good 2 28 4" xfId="6510"/>
    <cellStyle name="Good 2 28 4 2" xfId="31427"/>
    <cellStyle name="Good 2 28 5" xfId="6511"/>
    <cellStyle name="Good 2 28 5 2" xfId="33000"/>
    <cellStyle name="Good 2 28 6" xfId="22925"/>
    <cellStyle name="Good 2 29" xfId="6512"/>
    <cellStyle name="Good 2 29 2" xfId="6513"/>
    <cellStyle name="Good 2 29 2 2" xfId="6514"/>
    <cellStyle name="Good 2 29 2 2 2" xfId="30344"/>
    <cellStyle name="Good 2 29 2 3" xfId="6515"/>
    <cellStyle name="Good 2 29 2 3 2" xfId="29759"/>
    <cellStyle name="Good 2 29 2 4" xfId="6516"/>
    <cellStyle name="Good 2 29 2 4 2" xfId="30057"/>
    <cellStyle name="Good 2 29 2 5" xfId="6517"/>
    <cellStyle name="Good 2 29 2 5 2" xfId="32609"/>
    <cellStyle name="Good 2 29 2 6" xfId="6518"/>
    <cellStyle name="Good 2 29 2 6 2" xfId="38556"/>
    <cellStyle name="Good 2 29 2 7" xfId="27931"/>
    <cellStyle name="Good 2 29 3" xfId="6519"/>
    <cellStyle name="Good 2 29 3 2" xfId="28617"/>
    <cellStyle name="Good 2 29 4" xfId="6520"/>
    <cellStyle name="Good 2 29 4 2" xfId="31428"/>
    <cellStyle name="Good 2 29 5" xfId="6521"/>
    <cellStyle name="Good 2 29 5 2" xfId="29211"/>
    <cellStyle name="Good 2 29 6" xfId="22926"/>
    <cellStyle name="Good 2 3" xfId="6522"/>
    <cellStyle name="Good 2 3 2" xfId="6523"/>
    <cellStyle name="Good 2 3 2 2" xfId="6524"/>
    <cellStyle name="Good 2 3 2 2 2" xfId="30345"/>
    <cellStyle name="Good 2 3 2 3" xfId="6525"/>
    <cellStyle name="Good 2 3 2 3 2" xfId="29758"/>
    <cellStyle name="Good 2 3 2 4" xfId="6526"/>
    <cellStyle name="Good 2 3 2 4 2" xfId="30058"/>
    <cellStyle name="Good 2 3 2 5" xfId="6527"/>
    <cellStyle name="Good 2 3 2 5 2" xfId="32610"/>
    <cellStyle name="Good 2 3 2 6" xfId="6528"/>
    <cellStyle name="Good 2 3 2 6 2" xfId="38557"/>
    <cellStyle name="Good 2 3 2 7" xfId="27932"/>
    <cellStyle name="Good 2 3 3" xfId="6529"/>
    <cellStyle name="Good 2 3 3 2" xfId="28616"/>
    <cellStyle name="Good 2 3 4" xfId="6530"/>
    <cellStyle name="Good 2 3 4 2" xfId="31429"/>
    <cellStyle name="Good 2 3 5" xfId="6531"/>
    <cellStyle name="Good 2 3 5 2" xfId="32999"/>
    <cellStyle name="Good 2 3 6" xfId="22927"/>
    <cellStyle name="Good 2 30" xfId="6532"/>
    <cellStyle name="Good 2 30 2" xfId="22928"/>
    <cellStyle name="Good 2 31" xfId="6533"/>
    <cellStyle name="Good 2 31 2" xfId="22929"/>
    <cellStyle name="Good 2 32" xfId="6534"/>
    <cellStyle name="Good 2 32 2" xfId="22930"/>
    <cellStyle name="Good 2 33" xfId="6535"/>
    <cellStyle name="Good 2 33 2" xfId="22931"/>
    <cellStyle name="Good 2 34" xfId="6536"/>
    <cellStyle name="Good 2 34 2" xfId="22932"/>
    <cellStyle name="Good 2 35" xfId="6537"/>
    <cellStyle name="Good 2 35 2" xfId="22933"/>
    <cellStyle name="Good 2 36" xfId="6538"/>
    <cellStyle name="Good 2 36 2" xfId="22934"/>
    <cellStyle name="Good 2 37" xfId="6539"/>
    <cellStyle name="Good 2 37 2" xfId="22935"/>
    <cellStyle name="Good 2 38" xfId="6540"/>
    <cellStyle name="Good 2 38 2" xfId="22936"/>
    <cellStyle name="Good 2 39" xfId="6541"/>
    <cellStyle name="Good 2 39 2" xfId="22937"/>
    <cellStyle name="Good 2 4" xfId="6542"/>
    <cellStyle name="Good 2 4 2" xfId="6543"/>
    <cellStyle name="Good 2 4 2 2" xfId="6544"/>
    <cellStyle name="Good 2 4 2 2 2" xfId="30356"/>
    <cellStyle name="Good 2 4 2 3" xfId="6545"/>
    <cellStyle name="Good 2 4 2 3 2" xfId="29757"/>
    <cellStyle name="Good 2 4 2 4" xfId="6546"/>
    <cellStyle name="Good 2 4 2 4 2" xfId="32017"/>
    <cellStyle name="Good 2 4 2 5" xfId="6547"/>
    <cellStyle name="Good 2 4 2 5 2" xfId="32611"/>
    <cellStyle name="Good 2 4 2 6" xfId="6548"/>
    <cellStyle name="Good 2 4 2 6 2" xfId="38558"/>
    <cellStyle name="Good 2 4 2 7" xfId="27933"/>
    <cellStyle name="Good 2 4 3" xfId="6549"/>
    <cellStyle name="Good 2 4 3 2" xfId="28615"/>
    <cellStyle name="Good 2 4 4" xfId="6550"/>
    <cellStyle name="Good 2 4 4 2" xfId="31430"/>
    <cellStyle name="Good 2 4 5" xfId="6551"/>
    <cellStyle name="Good 2 4 5 2" xfId="32998"/>
    <cellStyle name="Good 2 4 6" xfId="22938"/>
    <cellStyle name="Good 2 40" xfId="6552"/>
    <cellStyle name="Good 2 40 2" xfId="6553"/>
    <cellStyle name="Good 2 40 2 2" xfId="30323"/>
    <cellStyle name="Good 2 40 3" xfId="6554"/>
    <cellStyle name="Good 2 40 3 2" xfId="29778"/>
    <cellStyle name="Good 2 40 4" xfId="6555"/>
    <cellStyle name="Good 2 40 4 2" xfId="30040"/>
    <cellStyle name="Good 2 40 5" xfId="6556"/>
    <cellStyle name="Good 2 40 5 2" xfId="28695"/>
    <cellStyle name="Good 2 40 6" xfId="6557"/>
    <cellStyle name="Good 2 40 6 2" xfId="38535"/>
    <cellStyle name="Good 2 40 7" xfId="27910"/>
    <cellStyle name="Good 2 41" xfId="6558"/>
    <cellStyle name="Good 2 41 2" xfId="31807"/>
    <cellStyle name="Good 2 42" xfId="6559"/>
    <cellStyle name="Good 2 42 2" xfId="31417"/>
    <cellStyle name="Good 2 43" xfId="6560"/>
    <cellStyle name="Good 2 43 2" xfId="33008"/>
    <cellStyle name="Good 2 44" xfId="22905"/>
    <cellStyle name="Good 2 5" xfId="6561"/>
    <cellStyle name="Good 2 5 2" xfId="6562"/>
    <cellStyle name="Good 2 5 2 2" xfId="6563"/>
    <cellStyle name="Good 2 5 2 2 2" xfId="30357"/>
    <cellStyle name="Good 2 5 2 3" xfId="6564"/>
    <cellStyle name="Good 2 5 2 3 2" xfId="29756"/>
    <cellStyle name="Good 2 5 2 4" xfId="6565"/>
    <cellStyle name="Good 2 5 2 4 2" xfId="32018"/>
    <cellStyle name="Good 2 5 2 5" xfId="6566"/>
    <cellStyle name="Good 2 5 2 5 2" xfId="32612"/>
    <cellStyle name="Good 2 5 2 6" xfId="6567"/>
    <cellStyle name="Good 2 5 2 6 2" xfId="38559"/>
    <cellStyle name="Good 2 5 2 7" xfId="27934"/>
    <cellStyle name="Good 2 5 3" xfId="6568"/>
    <cellStyle name="Good 2 5 3 2" xfId="28614"/>
    <cellStyle name="Good 2 5 4" xfId="6569"/>
    <cellStyle name="Good 2 5 4 2" xfId="31431"/>
    <cellStyle name="Good 2 5 5" xfId="6570"/>
    <cellStyle name="Good 2 5 5 2" xfId="32997"/>
    <cellStyle name="Good 2 5 6" xfId="22939"/>
    <cellStyle name="Good 2 6" xfId="6571"/>
    <cellStyle name="Good 2 6 2" xfId="6572"/>
    <cellStyle name="Good 2 6 2 2" xfId="6573"/>
    <cellStyle name="Good 2 6 2 2 2" xfId="30358"/>
    <cellStyle name="Good 2 6 2 3" xfId="6574"/>
    <cellStyle name="Good 2 6 2 3 2" xfId="29755"/>
    <cellStyle name="Good 2 6 2 4" xfId="6575"/>
    <cellStyle name="Good 2 6 2 4 2" xfId="32020"/>
    <cellStyle name="Good 2 6 2 5" xfId="6576"/>
    <cellStyle name="Good 2 6 2 5 2" xfId="28693"/>
    <cellStyle name="Good 2 6 2 6" xfId="6577"/>
    <cellStyle name="Good 2 6 2 6 2" xfId="38560"/>
    <cellStyle name="Good 2 6 2 7" xfId="27935"/>
    <cellStyle name="Good 2 6 3" xfId="6578"/>
    <cellStyle name="Good 2 6 3 2" xfId="28613"/>
    <cellStyle name="Good 2 6 4" xfId="6579"/>
    <cellStyle name="Good 2 6 4 2" xfId="31432"/>
    <cellStyle name="Good 2 6 5" xfId="6580"/>
    <cellStyle name="Good 2 6 5 2" xfId="32996"/>
    <cellStyle name="Good 2 6 6" xfId="22940"/>
    <cellStyle name="Good 2 7" xfId="6581"/>
    <cellStyle name="Good 2 7 2" xfId="6582"/>
    <cellStyle name="Good 2 7 2 2" xfId="6583"/>
    <cellStyle name="Good 2 7 2 2 2" xfId="30359"/>
    <cellStyle name="Good 2 7 2 3" xfId="6584"/>
    <cellStyle name="Good 2 7 2 3 2" xfId="29754"/>
    <cellStyle name="Good 2 7 2 4" xfId="6585"/>
    <cellStyle name="Good 2 7 2 4 2" xfId="27768"/>
    <cellStyle name="Good 2 7 2 5" xfId="6586"/>
    <cellStyle name="Good 2 7 2 5 2" xfId="28692"/>
    <cellStyle name="Good 2 7 2 6" xfId="6587"/>
    <cellStyle name="Good 2 7 2 6 2" xfId="38561"/>
    <cellStyle name="Good 2 7 2 7" xfId="27936"/>
    <cellStyle name="Good 2 7 3" xfId="6588"/>
    <cellStyle name="Good 2 7 3 2" xfId="28612"/>
    <cellStyle name="Good 2 7 4" xfId="6589"/>
    <cellStyle name="Good 2 7 4 2" xfId="31433"/>
    <cellStyle name="Good 2 7 5" xfId="6590"/>
    <cellStyle name="Good 2 7 5 2" xfId="29420"/>
    <cellStyle name="Good 2 7 6" xfId="22941"/>
    <cellStyle name="Good 2 8" xfId="6591"/>
    <cellStyle name="Good 2 8 2" xfId="6592"/>
    <cellStyle name="Good 2 8 2 2" xfId="6593"/>
    <cellStyle name="Good 2 8 2 2 2" xfId="30360"/>
    <cellStyle name="Good 2 8 2 3" xfId="6594"/>
    <cellStyle name="Good 2 8 2 3 2" xfId="29753"/>
    <cellStyle name="Good 2 8 2 4" xfId="6595"/>
    <cellStyle name="Good 2 8 2 4 2" xfId="30059"/>
    <cellStyle name="Good 2 8 2 5" xfId="6596"/>
    <cellStyle name="Good 2 8 2 5 2" xfId="28691"/>
    <cellStyle name="Good 2 8 2 6" xfId="6597"/>
    <cellStyle name="Good 2 8 2 6 2" xfId="38562"/>
    <cellStyle name="Good 2 8 2 7" xfId="27937"/>
    <cellStyle name="Good 2 8 3" xfId="6598"/>
    <cellStyle name="Good 2 8 3 2" xfId="28611"/>
    <cellStyle name="Good 2 8 4" xfId="6599"/>
    <cellStyle name="Good 2 8 4 2" xfId="31434"/>
    <cellStyle name="Good 2 8 5" xfId="6600"/>
    <cellStyle name="Good 2 8 5 2" xfId="29210"/>
    <cellStyle name="Good 2 8 6" xfId="22942"/>
    <cellStyle name="Good 2 9" xfId="6601"/>
    <cellStyle name="Good 2 9 2" xfId="6602"/>
    <cellStyle name="Good 2 9 2 2" xfId="6603"/>
    <cellStyle name="Good 2 9 2 2 2" xfId="30361"/>
    <cellStyle name="Good 2 9 2 3" xfId="6604"/>
    <cellStyle name="Good 2 9 2 3 2" xfId="29752"/>
    <cellStyle name="Good 2 9 2 4" xfId="6605"/>
    <cellStyle name="Good 2 9 2 4 2" xfId="30060"/>
    <cellStyle name="Good 2 9 2 5" xfId="6606"/>
    <cellStyle name="Good 2 9 2 5 2" xfId="32613"/>
    <cellStyle name="Good 2 9 2 6" xfId="6607"/>
    <cellStyle name="Good 2 9 2 6 2" xfId="38563"/>
    <cellStyle name="Good 2 9 2 7" xfId="27938"/>
    <cellStyle name="Good 2 9 3" xfId="6608"/>
    <cellStyle name="Good 2 9 3 2" xfId="28610"/>
    <cellStyle name="Good 2 9 4" xfId="6609"/>
    <cellStyle name="Good 2 9 4 2" xfId="31435"/>
    <cellStyle name="Good 2 9 5" xfId="6610"/>
    <cellStyle name="Good 2 9 5 2" xfId="27414"/>
    <cellStyle name="Good 2 9 6" xfId="22943"/>
    <cellStyle name="Good 3" xfId="6611"/>
    <cellStyle name="Good 3 2" xfId="6612"/>
    <cellStyle name="Good 3 2 2" xfId="6613"/>
    <cellStyle name="Good 3 2 2 2" xfId="6614"/>
    <cellStyle name="Good 3 2 2 2 2" xfId="30363"/>
    <cellStyle name="Good 3 2 2 3" xfId="6615"/>
    <cellStyle name="Good 3 2 2 3 2" xfId="29750"/>
    <cellStyle name="Good 3 2 2 4" xfId="6616"/>
    <cellStyle name="Good 3 2 2 4 2" xfId="27769"/>
    <cellStyle name="Good 3 2 2 5" xfId="6617"/>
    <cellStyle name="Good 3 2 2 5 2" xfId="32615"/>
    <cellStyle name="Good 3 2 2 6" xfId="6618"/>
    <cellStyle name="Good 3 2 2 6 2" xfId="38565"/>
    <cellStyle name="Good 3 2 2 7" xfId="27940"/>
    <cellStyle name="Good 3 2 3" xfId="6619"/>
    <cellStyle name="Good 3 2 3 2" xfId="31797"/>
    <cellStyle name="Good 3 2 4" xfId="6620"/>
    <cellStyle name="Good 3 2 4 2" xfId="31437"/>
    <cellStyle name="Good 3 2 5" xfId="6621"/>
    <cellStyle name="Good 3 2 5 2" xfId="29207"/>
    <cellStyle name="Good 3 2 6" xfId="22945"/>
    <cellStyle name="Good 3 3" xfId="6622"/>
    <cellStyle name="Good 3 3 2" xfId="6623"/>
    <cellStyle name="Good 3 3 2 2" xfId="6624"/>
    <cellStyle name="Good 3 3 2 2 2" xfId="30364"/>
    <cellStyle name="Good 3 3 2 3" xfId="6625"/>
    <cellStyle name="Good 3 3 2 3 2" xfId="29749"/>
    <cellStyle name="Good 3 3 2 4" xfId="6626"/>
    <cellStyle name="Good 3 3 2 4 2" xfId="30062"/>
    <cellStyle name="Good 3 3 2 5" xfId="6627"/>
    <cellStyle name="Good 3 3 2 5 2" xfId="28690"/>
    <cellStyle name="Good 3 3 2 6" xfId="6628"/>
    <cellStyle name="Good 3 3 2 6 2" xfId="38566"/>
    <cellStyle name="Good 3 3 2 7" xfId="27941"/>
    <cellStyle name="Good 3 3 3" xfId="6629"/>
    <cellStyle name="Good 3 3 3 2" xfId="31796"/>
    <cellStyle name="Good 3 3 4" xfId="6630"/>
    <cellStyle name="Good 3 3 4 2" xfId="31439"/>
    <cellStyle name="Good 3 3 5" xfId="6631"/>
    <cellStyle name="Good 3 3 5 2" xfId="29206"/>
    <cellStyle name="Good 3 3 6" xfId="22946"/>
    <cellStyle name="Good 3 4" xfId="6632"/>
    <cellStyle name="Good 3 4 2" xfId="6633"/>
    <cellStyle name="Good 3 4 2 2" xfId="30362"/>
    <cellStyle name="Good 3 4 3" xfId="6634"/>
    <cellStyle name="Good 3 4 3 2" xfId="29751"/>
    <cellStyle name="Good 3 4 4" xfId="6635"/>
    <cellStyle name="Good 3 4 4 2" xfId="30061"/>
    <cellStyle name="Good 3 4 5" xfId="6636"/>
    <cellStyle name="Good 3 4 5 2" xfId="32614"/>
    <cellStyle name="Good 3 4 6" xfId="6637"/>
    <cellStyle name="Good 3 4 6 2" xfId="38564"/>
    <cellStyle name="Good 3 4 7" xfId="27939"/>
    <cellStyle name="Good 3 5" xfId="6638"/>
    <cellStyle name="Good 3 5 2" xfId="31798"/>
    <cellStyle name="Good 3 6" xfId="6639"/>
    <cellStyle name="Good 3 6 2" xfId="31436"/>
    <cellStyle name="Good 3 7" xfId="6640"/>
    <cellStyle name="Good 3 7 2" xfId="29209"/>
    <cellStyle name="Good 3 8" xfId="22944"/>
    <cellStyle name="Good 4" xfId="6641"/>
    <cellStyle name="Good 4 2" xfId="6642"/>
    <cellStyle name="Good 4 2 2" xfId="6643"/>
    <cellStyle name="Good 4 2 2 2" xfId="6644"/>
    <cellStyle name="Good 4 2 2 2 2" xfId="30366"/>
    <cellStyle name="Good 4 2 2 3" xfId="6645"/>
    <cellStyle name="Good 4 2 2 3 2" xfId="27648"/>
    <cellStyle name="Good 4 2 2 4" xfId="6646"/>
    <cellStyle name="Good 4 2 2 4 2" xfId="30064"/>
    <cellStyle name="Good 4 2 2 5" xfId="6647"/>
    <cellStyle name="Good 4 2 2 5 2" xfId="28688"/>
    <cellStyle name="Good 4 2 2 6" xfId="6648"/>
    <cellStyle name="Good 4 2 2 6 2" xfId="38568"/>
    <cellStyle name="Good 4 2 2 7" xfId="27943"/>
    <cellStyle name="Good 4 2 3" xfId="6649"/>
    <cellStyle name="Good 4 2 3 2" xfId="31794"/>
    <cellStyle name="Good 4 2 4" xfId="6650"/>
    <cellStyle name="Good 4 2 4 2" xfId="31441"/>
    <cellStyle name="Good 4 2 5" xfId="6651"/>
    <cellStyle name="Good 4 2 5 2" xfId="29204"/>
    <cellStyle name="Good 4 2 6" xfId="22948"/>
    <cellStyle name="Good 4 3" xfId="6652"/>
    <cellStyle name="Good 4 3 2" xfId="6653"/>
    <cellStyle name="Good 4 3 2 2" xfId="6654"/>
    <cellStyle name="Good 4 3 2 2 2" xfId="30367"/>
    <cellStyle name="Good 4 3 2 3" xfId="6655"/>
    <cellStyle name="Good 4 3 2 3 2" xfId="29747"/>
    <cellStyle name="Good 4 3 2 4" xfId="6656"/>
    <cellStyle name="Good 4 3 2 4 2" xfId="30065"/>
    <cellStyle name="Good 4 3 2 5" xfId="6657"/>
    <cellStyle name="Good 4 3 2 5 2" xfId="28687"/>
    <cellStyle name="Good 4 3 2 6" xfId="6658"/>
    <cellStyle name="Good 4 3 2 6 2" xfId="38569"/>
    <cellStyle name="Good 4 3 2 7" xfId="27944"/>
    <cellStyle name="Good 4 3 3" xfId="6659"/>
    <cellStyle name="Good 4 3 3 2" xfId="31793"/>
    <cellStyle name="Good 4 3 4" xfId="6660"/>
    <cellStyle name="Good 4 3 4 2" xfId="31442"/>
    <cellStyle name="Good 4 3 5" xfId="6661"/>
    <cellStyle name="Good 4 3 5 2" xfId="29203"/>
    <cellStyle name="Good 4 3 6" xfId="22949"/>
    <cellStyle name="Good 4 4" xfId="6662"/>
    <cellStyle name="Good 4 4 2" xfId="6663"/>
    <cellStyle name="Good 4 4 2 2" xfId="30365"/>
    <cellStyle name="Good 4 4 3" xfId="6664"/>
    <cellStyle name="Good 4 4 3 2" xfId="29748"/>
    <cellStyle name="Good 4 4 4" xfId="6665"/>
    <cellStyle name="Good 4 4 4 2" xfId="30063"/>
    <cellStyle name="Good 4 4 5" xfId="6666"/>
    <cellStyle name="Good 4 4 5 2" xfId="28689"/>
    <cellStyle name="Good 4 4 6" xfId="6667"/>
    <cellStyle name="Good 4 4 6 2" xfId="38567"/>
    <cellStyle name="Good 4 4 7" xfId="27942"/>
    <cellStyle name="Good 4 5" xfId="6668"/>
    <cellStyle name="Good 4 5 2" xfId="31795"/>
    <cellStyle name="Good 4 6" xfId="6669"/>
    <cellStyle name="Good 4 6 2" xfId="31440"/>
    <cellStyle name="Good 4 7" xfId="6670"/>
    <cellStyle name="Good 4 7 2" xfId="29205"/>
    <cellStyle name="Good 4 8" xfId="22947"/>
    <cellStyle name="Good 5" xfId="6671"/>
    <cellStyle name="Good 5 10" xfId="6672"/>
    <cellStyle name="Good 5 10 2" xfId="6673"/>
    <cellStyle name="Good 5 10 2 2" xfId="36701"/>
    <cellStyle name="Good 5 10 3" xfId="6674"/>
    <cellStyle name="Good 5 10 3 2" xfId="33790"/>
    <cellStyle name="Good 5 10 4" xfId="22951"/>
    <cellStyle name="Good 5 11" xfId="6675"/>
    <cellStyle name="Good 5 11 2" xfId="6676"/>
    <cellStyle name="Good 5 11 2 2" xfId="36702"/>
    <cellStyle name="Good 5 11 3" xfId="6677"/>
    <cellStyle name="Good 5 11 3 2" xfId="33791"/>
    <cellStyle name="Good 5 11 4" xfId="22952"/>
    <cellStyle name="Good 5 12" xfId="6678"/>
    <cellStyle name="Good 5 12 2" xfId="6679"/>
    <cellStyle name="Good 5 12 2 2" xfId="36703"/>
    <cellStyle name="Good 5 12 3" xfId="6680"/>
    <cellStyle name="Good 5 12 3 2" xfId="33792"/>
    <cellStyle name="Good 5 12 4" xfId="22953"/>
    <cellStyle name="Good 5 13" xfId="6681"/>
    <cellStyle name="Good 5 13 2" xfId="6682"/>
    <cellStyle name="Good 5 13 2 2" xfId="36704"/>
    <cellStyle name="Good 5 13 3" xfId="6683"/>
    <cellStyle name="Good 5 13 3 2" xfId="33793"/>
    <cellStyle name="Good 5 13 4" xfId="22954"/>
    <cellStyle name="Good 5 14" xfId="6684"/>
    <cellStyle name="Good 5 14 2" xfId="6685"/>
    <cellStyle name="Good 5 14 2 2" xfId="36705"/>
    <cellStyle name="Good 5 14 3" xfId="6686"/>
    <cellStyle name="Good 5 14 3 2" xfId="33794"/>
    <cellStyle name="Good 5 14 4" xfId="22955"/>
    <cellStyle name="Good 5 15" xfId="6687"/>
    <cellStyle name="Good 5 15 2" xfId="6688"/>
    <cellStyle name="Good 5 15 2 2" xfId="36706"/>
    <cellStyle name="Good 5 15 3" xfId="6689"/>
    <cellStyle name="Good 5 15 3 2" xfId="33795"/>
    <cellStyle name="Good 5 15 4" xfId="22956"/>
    <cellStyle name="Good 5 16" xfId="6690"/>
    <cellStyle name="Good 5 16 2" xfId="6691"/>
    <cellStyle name="Good 5 16 2 2" xfId="36707"/>
    <cellStyle name="Good 5 16 3" xfId="6692"/>
    <cellStyle name="Good 5 16 3 2" xfId="33796"/>
    <cellStyle name="Good 5 16 4" xfId="22957"/>
    <cellStyle name="Good 5 17" xfId="6693"/>
    <cellStyle name="Good 5 17 2" xfId="6694"/>
    <cellStyle name="Good 5 17 2 2" xfId="36708"/>
    <cellStyle name="Good 5 17 3" xfId="6695"/>
    <cellStyle name="Good 5 17 3 2" xfId="33797"/>
    <cellStyle name="Good 5 17 4" xfId="22958"/>
    <cellStyle name="Good 5 18" xfId="6696"/>
    <cellStyle name="Good 5 18 2" xfId="6697"/>
    <cellStyle name="Good 5 18 2 2" xfId="36709"/>
    <cellStyle name="Good 5 18 3" xfId="6698"/>
    <cellStyle name="Good 5 18 3 2" xfId="33798"/>
    <cellStyle name="Good 5 18 4" xfId="22959"/>
    <cellStyle name="Good 5 19" xfId="6699"/>
    <cellStyle name="Good 5 19 2" xfId="6700"/>
    <cellStyle name="Good 5 19 2 2" xfId="36710"/>
    <cellStyle name="Good 5 19 3" xfId="6701"/>
    <cellStyle name="Good 5 19 3 2" xfId="33799"/>
    <cellStyle name="Good 5 19 4" xfId="22960"/>
    <cellStyle name="Good 5 2" xfId="6702"/>
    <cellStyle name="Good 5 2 2" xfId="6703"/>
    <cellStyle name="Good 5 2 2 2" xfId="6704"/>
    <cellStyle name="Good 5 2 2 2 2" xfId="30371"/>
    <cellStyle name="Good 5 2 2 3" xfId="6705"/>
    <cellStyle name="Good 5 2 2 3 2" xfId="29745"/>
    <cellStyle name="Good 5 2 2 4" xfId="6706"/>
    <cellStyle name="Good 5 2 2 4 2" xfId="30067"/>
    <cellStyle name="Good 5 2 2 5" xfId="6707"/>
    <cellStyle name="Good 5 2 2 5 2" xfId="27716"/>
    <cellStyle name="Good 5 2 2 6" xfId="6708"/>
    <cellStyle name="Good 5 2 2 6 2" xfId="38571"/>
    <cellStyle name="Good 5 2 2 7" xfId="27946"/>
    <cellStyle name="Good 5 2 3" xfId="6709"/>
    <cellStyle name="Good 5 2 3 2" xfId="31791"/>
    <cellStyle name="Good 5 2 4" xfId="6710"/>
    <cellStyle name="Good 5 2 4 2" xfId="27263"/>
    <cellStyle name="Good 5 2 5" xfId="6711"/>
    <cellStyle name="Good 5 2 5 2" xfId="32994"/>
    <cellStyle name="Good 5 2 6" xfId="22961"/>
    <cellStyle name="Good 5 20" xfId="6712"/>
    <cellStyle name="Good 5 20 2" xfId="6713"/>
    <cellStyle name="Good 5 20 2 2" xfId="36711"/>
    <cellStyle name="Good 5 20 3" xfId="6714"/>
    <cellStyle name="Good 5 20 3 2" xfId="33800"/>
    <cellStyle name="Good 5 20 4" xfId="22962"/>
    <cellStyle name="Good 5 21" xfId="6715"/>
    <cellStyle name="Good 5 21 2" xfId="6716"/>
    <cellStyle name="Good 5 21 2 2" xfId="36712"/>
    <cellStyle name="Good 5 21 3" xfId="6717"/>
    <cellStyle name="Good 5 21 3 2" xfId="33801"/>
    <cellStyle name="Good 5 21 4" xfId="22963"/>
    <cellStyle name="Good 5 22" xfId="6718"/>
    <cellStyle name="Good 5 22 2" xfId="6719"/>
    <cellStyle name="Good 5 22 2 2" xfId="36713"/>
    <cellStyle name="Good 5 22 3" xfId="6720"/>
    <cellStyle name="Good 5 22 3 2" xfId="33802"/>
    <cellStyle name="Good 5 22 4" xfId="22964"/>
    <cellStyle name="Good 5 23" xfId="6721"/>
    <cellStyle name="Good 5 23 2" xfId="6722"/>
    <cellStyle name="Good 5 23 2 2" xfId="36714"/>
    <cellStyle name="Good 5 23 3" xfId="6723"/>
    <cellStyle name="Good 5 23 3 2" xfId="33803"/>
    <cellStyle name="Good 5 23 4" xfId="22965"/>
    <cellStyle name="Good 5 24" xfId="6724"/>
    <cellStyle name="Good 5 24 2" xfId="6725"/>
    <cellStyle name="Good 5 24 2 2" xfId="36715"/>
    <cellStyle name="Good 5 24 3" xfId="6726"/>
    <cellStyle name="Good 5 24 3 2" xfId="33804"/>
    <cellStyle name="Good 5 24 4" xfId="22966"/>
    <cellStyle name="Good 5 25" xfId="6727"/>
    <cellStyle name="Good 5 25 2" xfId="6728"/>
    <cellStyle name="Good 5 25 2 2" xfId="36716"/>
    <cellStyle name="Good 5 25 3" xfId="6729"/>
    <cellStyle name="Good 5 25 3 2" xfId="33805"/>
    <cellStyle name="Good 5 25 4" xfId="22967"/>
    <cellStyle name="Good 5 26" xfId="6730"/>
    <cellStyle name="Good 5 26 2" xfId="6731"/>
    <cellStyle name="Good 5 26 2 2" xfId="36717"/>
    <cellStyle name="Good 5 26 3" xfId="6732"/>
    <cellStyle name="Good 5 26 3 2" xfId="33806"/>
    <cellStyle name="Good 5 26 4" xfId="22968"/>
    <cellStyle name="Good 5 27" xfId="6733"/>
    <cellStyle name="Good 5 27 2" xfId="6734"/>
    <cellStyle name="Good 5 27 2 2" xfId="36718"/>
    <cellStyle name="Good 5 27 3" xfId="6735"/>
    <cellStyle name="Good 5 27 3 2" xfId="33807"/>
    <cellStyle name="Good 5 27 4" xfId="22969"/>
    <cellStyle name="Good 5 28" xfId="6736"/>
    <cellStyle name="Good 5 28 2" xfId="6737"/>
    <cellStyle name="Good 5 28 2 2" xfId="36719"/>
    <cellStyle name="Good 5 28 3" xfId="6738"/>
    <cellStyle name="Good 5 28 3 2" xfId="33808"/>
    <cellStyle name="Good 5 28 4" xfId="22970"/>
    <cellStyle name="Good 5 29" xfId="6739"/>
    <cellStyle name="Good 5 29 2" xfId="6740"/>
    <cellStyle name="Good 5 29 2 2" xfId="36720"/>
    <cellStyle name="Good 5 29 3" xfId="6741"/>
    <cellStyle name="Good 5 29 3 2" xfId="33809"/>
    <cellStyle name="Good 5 29 4" xfId="22971"/>
    <cellStyle name="Good 5 3" xfId="6742"/>
    <cellStyle name="Good 5 3 2" xfId="6743"/>
    <cellStyle name="Good 5 3 2 2" xfId="6744"/>
    <cellStyle name="Good 5 3 2 2 2" xfId="30381"/>
    <cellStyle name="Good 5 3 2 3" xfId="6745"/>
    <cellStyle name="Good 5 3 2 3 2" xfId="29743"/>
    <cellStyle name="Good 5 3 2 4" xfId="6746"/>
    <cellStyle name="Good 5 3 2 4 2" xfId="30068"/>
    <cellStyle name="Good 5 3 2 5" xfId="6747"/>
    <cellStyle name="Good 5 3 2 5 2" xfId="31884"/>
    <cellStyle name="Good 5 3 2 6" xfId="6748"/>
    <cellStyle name="Good 5 3 2 6 2" xfId="38572"/>
    <cellStyle name="Good 5 3 2 7" xfId="27947"/>
    <cellStyle name="Good 5 3 3" xfId="6749"/>
    <cellStyle name="Good 5 3 3 2" xfId="31790"/>
    <cellStyle name="Good 5 3 4" xfId="6750"/>
    <cellStyle name="Good 5 3 4 2" xfId="27264"/>
    <cellStyle name="Good 5 3 5" xfId="6751"/>
    <cellStyle name="Good 5 3 5 2" xfId="29201"/>
    <cellStyle name="Good 5 3 6" xfId="22972"/>
    <cellStyle name="Good 5 30" xfId="6752"/>
    <cellStyle name="Good 5 30 2" xfId="6753"/>
    <cellStyle name="Good 5 30 2 2" xfId="36721"/>
    <cellStyle name="Good 5 30 3" xfId="6754"/>
    <cellStyle name="Good 5 30 3 2" xfId="33810"/>
    <cellStyle name="Good 5 30 4" xfId="22973"/>
    <cellStyle name="Good 5 31" xfId="6755"/>
    <cellStyle name="Good 5 31 2" xfId="6756"/>
    <cellStyle name="Good 5 31 2 2" xfId="36722"/>
    <cellStyle name="Good 5 31 3" xfId="6757"/>
    <cellStyle name="Good 5 31 3 2" xfId="33811"/>
    <cellStyle name="Good 5 31 4" xfId="22974"/>
    <cellStyle name="Good 5 32" xfId="6758"/>
    <cellStyle name="Good 5 32 2" xfId="6759"/>
    <cellStyle name="Good 5 32 2 2" xfId="36723"/>
    <cellStyle name="Good 5 32 3" xfId="6760"/>
    <cellStyle name="Good 5 32 3 2" xfId="33812"/>
    <cellStyle name="Good 5 32 4" xfId="22975"/>
    <cellStyle name="Good 5 33" xfId="6761"/>
    <cellStyle name="Good 5 33 2" xfId="6762"/>
    <cellStyle name="Good 5 33 2 2" xfId="36724"/>
    <cellStyle name="Good 5 33 3" xfId="6763"/>
    <cellStyle name="Good 5 33 3 2" xfId="33813"/>
    <cellStyle name="Good 5 33 4" xfId="22976"/>
    <cellStyle name="Good 5 34" xfId="6764"/>
    <cellStyle name="Good 5 34 2" xfId="6765"/>
    <cellStyle name="Good 5 34 2 2" xfId="36725"/>
    <cellStyle name="Good 5 34 3" xfId="6766"/>
    <cellStyle name="Good 5 34 3 2" xfId="33814"/>
    <cellStyle name="Good 5 34 4" xfId="22977"/>
    <cellStyle name="Good 5 35" xfId="6767"/>
    <cellStyle name="Good 5 35 2" xfId="6768"/>
    <cellStyle name="Good 5 35 2 2" xfId="36726"/>
    <cellStyle name="Good 5 35 3" xfId="6769"/>
    <cellStyle name="Good 5 35 3 2" xfId="33815"/>
    <cellStyle name="Good 5 35 4" xfId="22978"/>
    <cellStyle name="Good 5 36" xfId="6770"/>
    <cellStyle name="Good 5 36 2" xfId="6771"/>
    <cellStyle name="Good 5 36 2 2" xfId="36727"/>
    <cellStyle name="Good 5 36 3" xfId="6772"/>
    <cellStyle name="Good 5 36 3 2" xfId="33816"/>
    <cellStyle name="Good 5 36 4" xfId="22979"/>
    <cellStyle name="Good 5 37" xfId="6773"/>
    <cellStyle name="Good 5 37 2" xfId="6774"/>
    <cellStyle name="Good 5 37 2 2" xfId="36728"/>
    <cellStyle name="Good 5 37 3" xfId="6775"/>
    <cellStyle name="Good 5 37 3 2" xfId="33817"/>
    <cellStyle name="Good 5 37 4" xfId="22980"/>
    <cellStyle name="Good 5 38" xfId="6776"/>
    <cellStyle name="Good 5 38 2" xfId="6777"/>
    <cellStyle name="Good 5 38 2 2" xfId="36729"/>
    <cellStyle name="Good 5 38 3" xfId="6778"/>
    <cellStyle name="Good 5 38 3 2" xfId="33818"/>
    <cellStyle name="Good 5 38 4" xfId="22981"/>
    <cellStyle name="Good 5 39" xfId="6779"/>
    <cellStyle name="Good 5 39 2" xfId="6780"/>
    <cellStyle name="Good 5 39 2 2" xfId="36730"/>
    <cellStyle name="Good 5 39 3" xfId="6781"/>
    <cellStyle name="Good 5 39 3 2" xfId="33819"/>
    <cellStyle name="Good 5 39 4" xfId="22982"/>
    <cellStyle name="Good 5 4" xfId="6782"/>
    <cellStyle name="Good 5 4 2" xfId="6783"/>
    <cellStyle name="Good 5 4 2 2" xfId="6784"/>
    <cellStyle name="Good 5 4 2 2 2" xfId="30383"/>
    <cellStyle name="Good 5 4 2 3" xfId="6785"/>
    <cellStyle name="Good 5 4 2 3 2" xfId="29742"/>
    <cellStyle name="Good 5 4 2 4" xfId="6786"/>
    <cellStyle name="Good 5 4 2 4 2" xfId="32022"/>
    <cellStyle name="Good 5 4 2 5" xfId="6787"/>
    <cellStyle name="Good 5 4 2 5 2" xfId="32616"/>
    <cellStyle name="Good 5 4 2 6" xfId="6788"/>
    <cellStyle name="Good 5 4 2 6 2" xfId="38573"/>
    <cellStyle name="Good 5 4 2 7" xfId="27948"/>
    <cellStyle name="Good 5 4 3" xfId="6789"/>
    <cellStyle name="Good 5 4 3 2" xfId="31789"/>
    <cellStyle name="Good 5 4 4" xfId="6790"/>
    <cellStyle name="Good 5 4 4 2" xfId="27265"/>
    <cellStyle name="Good 5 4 5" xfId="6791"/>
    <cellStyle name="Good 5 4 5 2" xfId="29200"/>
    <cellStyle name="Good 5 4 6" xfId="22983"/>
    <cellStyle name="Good 5 40" xfId="6792"/>
    <cellStyle name="Good 5 40 2" xfId="6793"/>
    <cellStyle name="Good 5 40 2 2" xfId="30368"/>
    <cellStyle name="Good 5 40 3" xfId="6794"/>
    <cellStyle name="Good 5 40 3 2" xfId="29746"/>
    <cellStyle name="Good 5 40 4" xfId="6795"/>
    <cellStyle name="Good 5 40 4 2" xfId="30066"/>
    <cellStyle name="Good 5 40 5" xfId="6796"/>
    <cellStyle name="Good 5 40 5 2" xfId="28686"/>
    <cellStyle name="Good 5 40 6" xfId="6797"/>
    <cellStyle name="Good 5 40 6 2" xfId="38570"/>
    <cellStyle name="Good 5 40 7" xfId="27945"/>
    <cellStyle name="Good 5 41" xfId="6798"/>
    <cellStyle name="Good 5 41 2" xfId="31792"/>
    <cellStyle name="Good 5 42" xfId="6799"/>
    <cellStyle name="Good 5 42 2" xfId="31443"/>
    <cellStyle name="Good 5 43" xfId="6800"/>
    <cellStyle name="Good 5 43 2" xfId="32995"/>
    <cellStyle name="Good 5 44" xfId="22950"/>
    <cellStyle name="Good 5 5" xfId="6801"/>
    <cellStyle name="Good 5 5 2" xfId="6802"/>
    <cellStyle name="Good 5 5 2 2" xfId="6803"/>
    <cellStyle name="Good 5 5 2 2 2" xfId="30384"/>
    <cellStyle name="Good 5 5 2 3" xfId="6804"/>
    <cellStyle name="Good 5 5 2 3 2" xfId="29741"/>
    <cellStyle name="Good 5 5 2 4" xfId="6805"/>
    <cellStyle name="Good 5 5 2 4 2" xfId="32023"/>
    <cellStyle name="Good 5 5 2 5" xfId="6806"/>
    <cellStyle name="Good 5 5 2 5 2" xfId="32617"/>
    <cellStyle name="Good 5 5 2 6" xfId="6807"/>
    <cellStyle name="Good 5 5 2 6 2" xfId="38574"/>
    <cellStyle name="Good 5 5 2 7" xfId="27949"/>
    <cellStyle name="Good 5 5 3" xfId="6808"/>
    <cellStyle name="Good 5 5 3 2" xfId="28609"/>
    <cellStyle name="Good 5 5 4" xfId="6809"/>
    <cellStyle name="Good 5 5 4 2" xfId="27266"/>
    <cellStyle name="Good 5 5 5" xfId="6810"/>
    <cellStyle name="Good 5 5 5 2" xfId="27413"/>
    <cellStyle name="Good 5 5 6" xfId="22984"/>
    <cellStyle name="Good 5 6" xfId="6811"/>
    <cellStyle name="Good 5 6 2" xfId="6812"/>
    <cellStyle name="Good 5 6 2 2" xfId="6813"/>
    <cellStyle name="Good 5 6 2 2 2" xfId="30385"/>
    <cellStyle name="Good 5 6 2 3" xfId="6814"/>
    <cellStyle name="Good 5 6 2 3 2" xfId="29740"/>
    <cellStyle name="Good 5 6 2 4" xfId="6815"/>
    <cellStyle name="Good 5 6 2 4 2" xfId="32024"/>
    <cellStyle name="Good 5 6 2 5" xfId="6816"/>
    <cellStyle name="Good 5 6 2 5 2" xfId="27715"/>
    <cellStyle name="Good 5 6 2 6" xfId="6817"/>
    <cellStyle name="Good 5 6 2 6 2" xfId="38575"/>
    <cellStyle name="Good 5 6 2 7" xfId="27950"/>
    <cellStyle name="Good 5 6 3" xfId="6818"/>
    <cellStyle name="Good 5 6 3 2" xfId="28608"/>
    <cellStyle name="Good 5 6 4" xfId="6819"/>
    <cellStyle name="Good 5 6 4 2" xfId="27267"/>
    <cellStyle name="Good 5 6 5" xfId="6820"/>
    <cellStyle name="Good 5 6 5 2" xfId="29198"/>
    <cellStyle name="Good 5 6 6" xfId="22985"/>
    <cellStyle name="Good 5 7" xfId="6821"/>
    <cellStyle name="Good 5 7 2" xfId="6822"/>
    <cellStyle name="Good 5 7 2 2" xfId="36731"/>
    <cellStyle name="Good 5 7 3" xfId="6823"/>
    <cellStyle name="Good 5 7 3 2" xfId="33820"/>
    <cellStyle name="Good 5 7 4" xfId="22986"/>
    <cellStyle name="Good 5 8" xfId="6824"/>
    <cellStyle name="Good 5 8 2" xfId="6825"/>
    <cellStyle name="Good 5 8 2 2" xfId="36732"/>
    <cellStyle name="Good 5 8 3" xfId="6826"/>
    <cellStyle name="Good 5 8 3 2" xfId="33821"/>
    <cellStyle name="Good 5 8 4" xfId="22987"/>
    <cellStyle name="Good 5 9" xfId="6827"/>
    <cellStyle name="Good 5 9 2" xfId="6828"/>
    <cellStyle name="Good 5 9 2 2" xfId="36733"/>
    <cellStyle name="Good 5 9 3" xfId="6829"/>
    <cellStyle name="Good 5 9 3 2" xfId="33822"/>
    <cellStyle name="Good 5 9 4" xfId="22988"/>
    <cellStyle name="Good 6" xfId="6830"/>
    <cellStyle name="Good 6 10" xfId="6831"/>
    <cellStyle name="Good 6 10 2" xfId="6832"/>
    <cellStyle name="Good 6 10 2 2" xfId="36734"/>
    <cellStyle name="Good 6 10 3" xfId="6833"/>
    <cellStyle name="Good 6 10 3 2" xfId="33823"/>
    <cellStyle name="Good 6 10 4" xfId="22990"/>
    <cellStyle name="Good 6 11" xfId="6834"/>
    <cellStyle name="Good 6 11 2" xfId="6835"/>
    <cellStyle name="Good 6 11 2 2" xfId="36735"/>
    <cellStyle name="Good 6 11 3" xfId="6836"/>
    <cellStyle name="Good 6 11 3 2" xfId="33824"/>
    <cellStyle name="Good 6 11 4" xfId="22991"/>
    <cellStyle name="Good 6 12" xfId="6837"/>
    <cellStyle name="Good 6 12 2" xfId="6838"/>
    <cellStyle name="Good 6 12 2 2" xfId="36736"/>
    <cellStyle name="Good 6 12 3" xfId="6839"/>
    <cellStyle name="Good 6 12 3 2" xfId="33825"/>
    <cellStyle name="Good 6 12 4" xfId="22992"/>
    <cellStyle name="Good 6 13" xfId="6840"/>
    <cellStyle name="Good 6 13 2" xfId="6841"/>
    <cellStyle name="Good 6 13 2 2" xfId="36737"/>
    <cellStyle name="Good 6 13 3" xfId="6842"/>
    <cellStyle name="Good 6 13 3 2" xfId="33826"/>
    <cellStyle name="Good 6 13 4" xfId="22993"/>
    <cellStyle name="Good 6 14" xfId="6843"/>
    <cellStyle name="Good 6 14 2" xfId="6844"/>
    <cellStyle name="Good 6 14 2 2" xfId="36738"/>
    <cellStyle name="Good 6 14 3" xfId="6845"/>
    <cellStyle name="Good 6 14 3 2" xfId="33827"/>
    <cellStyle name="Good 6 14 4" xfId="22994"/>
    <cellStyle name="Good 6 15" xfId="6846"/>
    <cellStyle name="Good 6 15 2" xfId="6847"/>
    <cellStyle name="Good 6 15 2 2" xfId="36739"/>
    <cellStyle name="Good 6 15 3" xfId="6848"/>
    <cellStyle name="Good 6 15 3 2" xfId="33828"/>
    <cellStyle name="Good 6 15 4" xfId="22995"/>
    <cellStyle name="Good 6 16" xfId="6849"/>
    <cellStyle name="Good 6 16 2" xfId="6850"/>
    <cellStyle name="Good 6 16 2 2" xfId="36740"/>
    <cellStyle name="Good 6 16 3" xfId="6851"/>
    <cellStyle name="Good 6 16 3 2" xfId="33829"/>
    <cellStyle name="Good 6 16 4" xfId="22996"/>
    <cellStyle name="Good 6 17" xfId="6852"/>
    <cellStyle name="Good 6 17 2" xfId="6853"/>
    <cellStyle name="Good 6 17 2 2" xfId="36741"/>
    <cellStyle name="Good 6 17 3" xfId="6854"/>
    <cellStyle name="Good 6 17 3 2" xfId="33830"/>
    <cellStyle name="Good 6 17 4" xfId="22997"/>
    <cellStyle name="Good 6 18" xfId="6855"/>
    <cellStyle name="Good 6 18 2" xfId="6856"/>
    <cellStyle name="Good 6 18 2 2" xfId="36742"/>
    <cellStyle name="Good 6 18 3" xfId="6857"/>
    <cellStyle name="Good 6 18 3 2" xfId="33831"/>
    <cellStyle name="Good 6 18 4" xfId="22998"/>
    <cellStyle name="Good 6 19" xfId="6858"/>
    <cellStyle name="Good 6 19 2" xfId="6859"/>
    <cellStyle name="Good 6 19 2 2" xfId="36743"/>
    <cellStyle name="Good 6 19 3" xfId="6860"/>
    <cellStyle name="Good 6 19 3 2" xfId="33832"/>
    <cellStyle name="Good 6 19 4" xfId="22999"/>
    <cellStyle name="Good 6 2" xfId="6861"/>
    <cellStyle name="Good 6 2 2" xfId="6862"/>
    <cellStyle name="Good 6 2 2 2" xfId="6863"/>
    <cellStyle name="Good 6 2 2 2 2" xfId="30390"/>
    <cellStyle name="Good 6 2 2 3" xfId="6864"/>
    <cellStyle name="Good 6 2 2 3 2" xfId="29737"/>
    <cellStyle name="Good 6 2 2 4" xfId="6865"/>
    <cellStyle name="Good 6 2 2 4 2" xfId="32025"/>
    <cellStyle name="Good 6 2 2 5" xfId="6866"/>
    <cellStyle name="Good 6 2 2 5 2" xfId="29943"/>
    <cellStyle name="Good 6 2 2 6" xfId="6867"/>
    <cellStyle name="Good 6 2 2 6 2" xfId="38577"/>
    <cellStyle name="Good 6 2 2 7" xfId="27952"/>
    <cellStyle name="Good 6 2 3" xfId="6868"/>
    <cellStyle name="Good 6 2 3 2" xfId="28606"/>
    <cellStyle name="Good 6 2 4" xfId="6869"/>
    <cellStyle name="Good 6 2 4 2" xfId="31445"/>
    <cellStyle name="Good 6 2 5" xfId="6870"/>
    <cellStyle name="Good 6 2 5 2" xfId="29196"/>
    <cellStyle name="Good 6 2 6" xfId="23000"/>
    <cellStyle name="Good 6 20" xfId="6871"/>
    <cellStyle name="Good 6 20 2" xfId="6872"/>
    <cellStyle name="Good 6 20 2 2" xfId="36744"/>
    <cellStyle name="Good 6 20 3" xfId="6873"/>
    <cellStyle name="Good 6 20 3 2" xfId="33833"/>
    <cellStyle name="Good 6 20 4" xfId="23001"/>
    <cellStyle name="Good 6 21" xfId="6874"/>
    <cellStyle name="Good 6 21 2" xfId="6875"/>
    <cellStyle name="Good 6 21 2 2" xfId="36745"/>
    <cellStyle name="Good 6 21 3" xfId="6876"/>
    <cellStyle name="Good 6 21 3 2" xfId="33834"/>
    <cellStyle name="Good 6 21 4" xfId="23002"/>
    <cellStyle name="Good 6 22" xfId="6877"/>
    <cellStyle name="Good 6 22 2" xfId="6878"/>
    <cellStyle name="Good 6 22 2 2" xfId="36746"/>
    <cellStyle name="Good 6 22 3" xfId="6879"/>
    <cellStyle name="Good 6 22 3 2" xfId="33835"/>
    <cellStyle name="Good 6 22 4" xfId="23003"/>
    <cellStyle name="Good 6 23" xfId="6880"/>
    <cellStyle name="Good 6 23 2" xfId="6881"/>
    <cellStyle name="Good 6 23 2 2" xfId="36747"/>
    <cellStyle name="Good 6 23 3" xfId="6882"/>
    <cellStyle name="Good 6 23 3 2" xfId="33836"/>
    <cellStyle name="Good 6 23 4" xfId="23004"/>
    <cellStyle name="Good 6 24" xfId="6883"/>
    <cellStyle name="Good 6 24 2" xfId="6884"/>
    <cellStyle name="Good 6 24 2 2" xfId="36748"/>
    <cellStyle name="Good 6 24 3" xfId="6885"/>
    <cellStyle name="Good 6 24 3 2" xfId="33837"/>
    <cellStyle name="Good 6 24 4" xfId="23005"/>
    <cellStyle name="Good 6 25" xfId="6886"/>
    <cellStyle name="Good 6 25 2" xfId="6887"/>
    <cellStyle name="Good 6 25 2 2" xfId="36749"/>
    <cellStyle name="Good 6 25 3" xfId="6888"/>
    <cellStyle name="Good 6 25 3 2" xfId="33838"/>
    <cellStyle name="Good 6 25 4" xfId="23006"/>
    <cellStyle name="Good 6 26" xfId="6889"/>
    <cellStyle name="Good 6 26 2" xfId="6890"/>
    <cellStyle name="Good 6 26 2 2" xfId="36750"/>
    <cellStyle name="Good 6 26 3" xfId="6891"/>
    <cellStyle name="Good 6 26 3 2" xfId="33839"/>
    <cellStyle name="Good 6 26 4" xfId="23007"/>
    <cellStyle name="Good 6 27" xfId="6892"/>
    <cellStyle name="Good 6 27 2" xfId="6893"/>
    <cellStyle name="Good 6 27 2 2" xfId="36751"/>
    <cellStyle name="Good 6 27 3" xfId="6894"/>
    <cellStyle name="Good 6 27 3 2" xfId="33840"/>
    <cellStyle name="Good 6 27 4" xfId="23008"/>
    <cellStyle name="Good 6 28" xfId="6895"/>
    <cellStyle name="Good 6 28 2" xfId="6896"/>
    <cellStyle name="Good 6 28 2 2" xfId="36752"/>
    <cellStyle name="Good 6 28 3" xfId="6897"/>
    <cellStyle name="Good 6 28 3 2" xfId="33841"/>
    <cellStyle name="Good 6 28 4" xfId="23009"/>
    <cellStyle name="Good 6 29" xfId="6898"/>
    <cellStyle name="Good 6 29 2" xfId="6899"/>
    <cellStyle name="Good 6 29 2 2" xfId="36753"/>
    <cellStyle name="Good 6 29 3" xfId="6900"/>
    <cellStyle name="Good 6 29 3 2" xfId="33842"/>
    <cellStyle name="Good 6 29 4" xfId="23010"/>
    <cellStyle name="Good 6 3" xfId="6901"/>
    <cellStyle name="Good 6 3 2" xfId="6902"/>
    <cellStyle name="Good 6 3 2 2" xfId="6903"/>
    <cellStyle name="Good 6 3 2 2 2" xfId="30393"/>
    <cellStyle name="Good 6 3 2 3" xfId="6904"/>
    <cellStyle name="Good 6 3 2 3 2" xfId="27647"/>
    <cellStyle name="Good 6 3 2 4" xfId="6905"/>
    <cellStyle name="Good 6 3 2 4 2" xfId="32026"/>
    <cellStyle name="Good 6 3 2 5" xfId="6906"/>
    <cellStyle name="Good 6 3 2 5 2" xfId="27713"/>
    <cellStyle name="Good 6 3 2 6" xfId="6907"/>
    <cellStyle name="Good 6 3 2 6 2" xfId="38578"/>
    <cellStyle name="Good 6 3 2 7" xfId="27953"/>
    <cellStyle name="Good 6 3 3" xfId="6908"/>
    <cellStyle name="Good 6 3 3 2" xfId="28605"/>
    <cellStyle name="Good 6 3 4" xfId="6909"/>
    <cellStyle name="Good 6 3 4 2" xfId="31446"/>
    <cellStyle name="Good 6 3 5" xfId="6910"/>
    <cellStyle name="Good 6 3 5 2" xfId="32993"/>
    <cellStyle name="Good 6 3 6" xfId="23011"/>
    <cellStyle name="Good 6 30" xfId="6911"/>
    <cellStyle name="Good 6 30 2" xfId="6912"/>
    <cellStyle name="Good 6 30 2 2" xfId="36754"/>
    <cellStyle name="Good 6 30 3" xfId="6913"/>
    <cellStyle name="Good 6 30 3 2" xfId="33843"/>
    <cellStyle name="Good 6 30 4" xfId="23012"/>
    <cellStyle name="Good 6 31" xfId="6914"/>
    <cellStyle name="Good 6 31 2" xfId="6915"/>
    <cellStyle name="Good 6 31 2 2" xfId="36755"/>
    <cellStyle name="Good 6 31 3" xfId="6916"/>
    <cellStyle name="Good 6 31 3 2" xfId="33844"/>
    <cellStyle name="Good 6 31 4" xfId="23013"/>
    <cellStyle name="Good 6 32" xfId="6917"/>
    <cellStyle name="Good 6 32 2" xfId="6918"/>
    <cellStyle name="Good 6 32 2 2" xfId="36756"/>
    <cellStyle name="Good 6 32 3" xfId="6919"/>
    <cellStyle name="Good 6 32 3 2" xfId="33845"/>
    <cellStyle name="Good 6 32 4" xfId="23014"/>
    <cellStyle name="Good 6 33" xfId="6920"/>
    <cellStyle name="Good 6 33 2" xfId="6921"/>
    <cellStyle name="Good 6 33 2 2" xfId="36757"/>
    <cellStyle name="Good 6 33 3" xfId="6922"/>
    <cellStyle name="Good 6 33 3 2" xfId="33846"/>
    <cellStyle name="Good 6 33 4" xfId="23015"/>
    <cellStyle name="Good 6 34" xfId="6923"/>
    <cellStyle name="Good 6 34 2" xfId="6924"/>
    <cellStyle name="Good 6 34 2 2" xfId="36758"/>
    <cellStyle name="Good 6 34 3" xfId="6925"/>
    <cellStyle name="Good 6 34 3 2" xfId="33847"/>
    <cellStyle name="Good 6 34 4" xfId="23016"/>
    <cellStyle name="Good 6 35" xfId="6926"/>
    <cellStyle name="Good 6 35 2" xfId="6927"/>
    <cellStyle name="Good 6 35 2 2" xfId="36759"/>
    <cellStyle name="Good 6 35 3" xfId="6928"/>
    <cellStyle name="Good 6 35 3 2" xfId="33848"/>
    <cellStyle name="Good 6 35 4" xfId="23017"/>
    <cellStyle name="Good 6 36" xfId="6929"/>
    <cellStyle name="Good 6 36 2" xfId="6930"/>
    <cellStyle name="Good 6 36 2 2" xfId="36760"/>
    <cellStyle name="Good 6 36 3" xfId="6931"/>
    <cellStyle name="Good 6 36 3 2" xfId="33849"/>
    <cellStyle name="Good 6 36 4" xfId="23018"/>
    <cellStyle name="Good 6 37" xfId="6932"/>
    <cellStyle name="Good 6 37 2" xfId="6933"/>
    <cellStyle name="Good 6 37 2 2" xfId="36761"/>
    <cellStyle name="Good 6 37 3" xfId="6934"/>
    <cellStyle name="Good 6 37 3 2" xfId="33850"/>
    <cellStyle name="Good 6 37 4" xfId="23019"/>
    <cellStyle name="Good 6 38" xfId="6935"/>
    <cellStyle name="Good 6 38 2" xfId="6936"/>
    <cellStyle name="Good 6 38 2 2" xfId="36762"/>
    <cellStyle name="Good 6 38 3" xfId="6937"/>
    <cellStyle name="Good 6 38 3 2" xfId="33851"/>
    <cellStyle name="Good 6 38 4" xfId="23020"/>
    <cellStyle name="Good 6 39" xfId="6938"/>
    <cellStyle name="Good 6 39 2" xfId="6939"/>
    <cellStyle name="Good 6 39 2 2" xfId="36763"/>
    <cellStyle name="Good 6 39 3" xfId="6940"/>
    <cellStyle name="Good 6 39 3 2" xfId="33852"/>
    <cellStyle name="Good 6 39 4" xfId="23021"/>
    <cellStyle name="Good 6 4" xfId="6941"/>
    <cellStyle name="Good 6 4 2" xfId="6942"/>
    <cellStyle name="Good 6 4 2 2" xfId="6943"/>
    <cellStyle name="Good 6 4 2 2 2" xfId="30394"/>
    <cellStyle name="Good 6 4 2 3" xfId="6944"/>
    <cellStyle name="Good 6 4 2 3 2" xfId="29736"/>
    <cellStyle name="Good 6 4 2 4" xfId="6945"/>
    <cellStyle name="Good 6 4 2 4 2" xfId="30070"/>
    <cellStyle name="Good 6 4 2 5" xfId="6946"/>
    <cellStyle name="Good 6 4 2 5 2" xfId="32619"/>
    <cellStyle name="Good 6 4 2 6" xfId="6947"/>
    <cellStyle name="Good 6 4 2 6 2" xfId="38579"/>
    <cellStyle name="Good 6 4 2 7" xfId="27954"/>
    <cellStyle name="Good 6 4 3" xfId="6948"/>
    <cellStyle name="Good 6 4 3 2" xfId="28604"/>
    <cellStyle name="Good 6 4 4" xfId="6949"/>
    <cellStyle name="Good 6 4 4 2" xfId="31447"/>
    <cellStyle name="Good 6 4 5" xfId="6950"/>
    <cellStyle name="Good 6 4 5 2" xfId="32992"/>
    <cellStyle name="Good 6 4 6" xfId="23022"/>
    <cellStyle name="Good 6 40" xfId="6951"/>
    <cellStyle name="Good 6 40 2" xfId="6952"/>
    <cellStyle name="Good 6 40 2 2" xfId="30387"/>
    <cellStyle name="Good 6 40 3" xfId="6953"/>
    <cellStyle name="Good 6 40 3 2" xfId="29739"/>
    <cellStyle name="Good 6 40 4" xfId="6954"/>
    <cellStyle name="Good 6 40 4 2" xfId="30069"/>
    <cellStyle name="Good 6 40 5" xfId="6955"/>
    <cellStyle name="Good 6 40 5 2" xfId="27714"/>
    <cellStyle name="Good 6 40 6" xfId="6956"/>
    <cellStyle name="Good 6 40 6 2" xfId="38576"/>
    <cellStyle name="Good 6 40 7" xfId="27951"/>
    <cellStyle name="Good 6 41" xfId="6957"/>
    <cellStyle name="Good 6 41 2" xfId="28607"/>
    <cellStyle name="Good 6 42" xfId="6958"/>
    <cellStyle name="Good 6 42 2" xfId="27268"/>
    <cellStyle name="Good 6 43" xfId="6959"/>
    <cellStyle name="Good 6 43 2" xfId="29197"/>
    <cellStyle name="Good 6 44" xfId="22989"/>
    <cellStyle name="Good 6 5" xfId="6960"/>
    <cellStyle name="Good 6 5 2" xfId="6961"/>
    <cellStyle name="Good 6 5 2 2" xfId="6962"/>
    <cellStyle name="Good 6 5 2 2 2" xfId="30395"/>
    <cellStyle name="Good 6 5 2 3" xfId="6963"/>
    <cellStyle name="Good 6 5 2 3 2" xfId="29735"/>
    <cellStyle name="Good 6 5 2 4" xfId="6964"/>
    <cellStyle name="Good 6 5 2 4 2" xfId="30071"/>
    <cellStyle name="Good 6 5 2 5" xfId="6965"/>
    <cellStyle name="Good 6 5 2 5 2" xfId="32620"/>
    <cellStyle name="Good 6 5 2 6" xfId="6966"/>
    <cellStyle name="Good 6 5 2 6 2" xfId="38580"/>
    <cellStyle name="Good 6 5 2 7" xfId="27955"/>
    <cellStyle name="Good 6 5 3" xfId="6967"/>
    <cellStyle name="Good 6 5 3 2" xfId="31788"/>
    <cellStyle name="Good 6 5 4" xfId="6968"/>
    <cellStyle name="Good 6 5 4 2" xfId="27269"/>
    <cellStyle name="Good 6 5 5" xfId="6969"/>
    <cellStyle name="Good 6 5 5 2" xfId="32991"/>
    <cellStyle name="Good 6 5 6" xfId="23023"/>
    <cellStyle name="Good 6 6" xfId="6970"/>
    <cellStyle name="Good 6 6 2" xfId="6971"/>
    <cellStyle name="Good 6 6 2 2" xfId="6972"/>
    <cellStyle name="Good 6 6 2 2 2" xfId="30396"/>
    <cellStyle name="Good 6 6 2 3" xfId="6973"/>
    <cellStyle name="Good 6 6 2 3 2" xfId="29734"/>
    <cellStyle name="Good 6 6 2 4" xfId="6974"/>
    <cellStyle name="Good 6 6 2 4 2" xfId="32027"/>
    <cellStyle name="Good 6 6 2 5" xfId="6975"/>
    <cellStyle name="Good 6 6 2 5 2" xfId="27712"/>
    <cellStyle name="Good 6 6 2 6" xfId="6976"/>
    <cellStyle name="Good 6 6 2 6 2" xfId="38581"/>
    <cellStyle name="Good 6 6 2 7" xfId="27956"/>
    <cellStyle name="Good 6 6 3" xfId="6977"/>
    <cellStyle name="Good 6 6 3 2" xfId="31787"/>
    <cellStyle name="Good 6 6 4" xfId="6978"/>
    <cellStyle name="Good 6 6 4 2" xfId="27270"/>
    <cellStyle name="Good 6 6 5" xfId="6979"/>
    <cellStyle name="Good 6 6 5 2" xfId="32990"/>
    <cellStyle name="Good 6 6 6" xfId="23024"/>
    <cellStyle name="Good 6 7" xfId="6980"/>
    <cellStyle name="Good 6 7 2" xfId="6981"/>
    <cellStyle name="Good 6 7 2 2" xfId="36764"/>
    <cellStyle name="Good 6 7 3" xfId="6982"/>
    <cellStyle name="Good 6 7 3 2" xfId="33853"/>
    <cellStyle name="Good 6 7 4" xfId="23025"/>
    <cellStyle name="Good 6 8" xfId="6983"/>
    <cellStyle name="Good 6 8 2" xfId="6984"/>
    <cellStyle name="Good 6 8 2 2" xfId="36765"/>
    <cellStyle name="Good 6 8 3" xfId="6985"/>
    <cellStyle name="Good 6 8 3 2" xfId="33854"/>
    <cellStyle name="Good 6 8 4" xfId="23026"/>
    <cellStyle name="Good 6 9" xfId="6986"/>
    <cellStyle name="Good 6 9 2" xfId="6987"/>
    <cellStyle name="Good 6 9 2 2" xfId="36766"/>
    <cellStyle name="Good 6 9 3" xfId="6988"/>
    <cellStyle name="Good 6 9 3 2" xfId="33855"/>
    <cellStyle name="Good 6 9 4" xfId="23027"/>
    <cellStyle name="Good 7" xfId="6989"/>
    <cellStyle name="Good 7 10" xfId="6990"/>
    <cellStyle name="Good 7 10 2" xfId="6991"/>
    <cellStyle name="Good 7 10 2 2" xfId="36767"/>
    <cellStyle name="Good 7 10 3" xfId="6992"/>
    <cellStyle name="Good 7 10 3 2" xfId="33856"/>
    <cellStyle name="Good 7 10 4" xfId="23029"/>
    <cellStyle name="Good 7 11" xfId="6993"/>
    <cellStyle name="Good 7 11 2" xfId="6994"/>
    <cellStyle name="Good 7 11 2 2" xfId="36768"/>
    <cellStyle name="Good 7 11 3" xfId="6995"/>
    <cellStyle name="Good 7 11 3 2" xfId="33857"/>
    <cellStyle name="Good 7 11 4" xfId="23030"/>
    <cellStyle name="Good 7 12" xfId="6996"/>
    <cellStyle name="Good 7 12 2" xfId="6997"/>
    <cellStyle name="Good 7 12 2 2" xfId="36769"/>
    <cellStyle name="Good 7 12 3" xfId="6998"/>
    <cellStyle name="Good 7 12 3 2" xfId="33858"/>
    <cellStyle name="Good 7 12 4" xfId="23031"/>
    <cellStyle name="Good 7 13" xfId="6999"/>
    <cellStyle name="Good 7 13 2" xfId="7000"/>
    <cellStyle name="Good 7 13 2 2" xfId="36770"/>
    <cellStyle name="Good 7 13 3" xfId="7001"/>
    <cellStyle name="Good 7 13 3 2" xfId="33859"/>
    <cellStyle name="Good 7 13 4" xfId="23032"/>
    <cellStyle name="Good 7 14" xfId="7002"/>
    <cellStyle name="Good 7 14 2" xfId="7003"/>
    <cellStyle name="Good 7 14 2 2" xfId="36771"/>
    <cellStyle name="Good 7 14 3" xfId="7004"/>
    <cellStyle name="Good 7 14 3 2" xfId="33860"/>
    <cellStyle name="Good 7 14 4" xfId="23033"/>
    <cellStyle name="Good 7 15" xfId="7005"/>
    <cellStyle name="Good 7 15 2" xfId="7006"/>
    <cellStyle name="Good 7 15 2 2" xfId="36772"/>
    <cellStyle name="Good 7 15 3" xfId="7007"/>
    <cellStyle name="Good 7 15 3 2" xfId="33861"/>
    <cellStyle name="Good 7 15 4" xfId="23034"/>
    <cellStyle name="Good 7 16" xfId="7008"/>
    <cellStyle name="Good 7 16 2" xfId="7009"/>
    <cellStyle name="Good 7 16 2 2" xfId="36773"/>
    <cellStyle name="Good 7 16 3" xfId="7010"/>
    <cellStyle name="Good 7 16 3 2" xfId="33862"/>
    <cellStyle name="Good 7 16 4" xfId="23035"/>
    <cellStyle name="Good 7 17" xfId="7011"/>
    <cellStyle name="Good 7 17 2" xfId="7012"/>
    <cellStyle name="Good 7 17 2 2" xfId="36774"/>
    <cellStyle name="Good 7 17 3" xfId="7013"/>
    <cellStyle name="Good 7 17 3 2" xfId="33863"/>
    <cellStyle name="Good 7 17 4" xfId="23036"/>
    <cellStyle name="Good 7 18" xfId="7014"/>
    <cellStyle name="Good 7 18 2" xfId="7015"/>
    <cellStyle name="Good 7 18 2 2" xfId="36775"/>
    <cellStyle name="Good 7 18 3" xfId="7016"/>
    <cellStyle name="Good 7 18 3 2" xfId="33864"/>
    <cellStyle name="Good 7 18 4" xfId="23037"/>
    <cellStyle name="Good 7 19" xfId="7017"/>
    <cellStyle name="Good 7 19 2" xfId="7018"/>
    <cellStyle name="Good 7 19 2 2" xfId="36776"/>
    <cellStyle name="Good 7 19 3" xfId="7019"/>
    <cellStyle name="Good 7 19 3 2" xfId="33865"/>
    <cellStyle name="Good 7 19 4" xfId="23038"/>
    <cellStyle name="Good 7 2" xfId="7020"/>
    <cellStyle name="Good 7 2 2" xfId="7021"/>
    <cellStyle name="Good 7 2 2 2" xfId="7022"/>
    <cellStyle name="Good 7 2 2 2 2" xfId="30399"/>
    <cellStyle name="Good 7 2 2 3" xfId="7023"/>
    <cellStyle name="Good 7 2 2 3 2" xfId="27643"/>
    <cellStyle name="Good 7 2 2 4" xfId="7024"/>
    <cellStyle name="Good 7 2 2 4 2" xfId="27771"/>
    <cellStyle name="Good 7 2 2 5" xfId="7025"/>
    <cellStyle name="Good 7 2 2 5 2" xfId="27710"/>
    <cellStyle name="Good 7 2 2 6" xfId="7026"/>
    <cellStyle name="Good 7 2 2 6 2" xfId="38583"/>
    <cellStyle name="Good 7 2 2 7" xfId="27958"/>
    <cellStyle name="Good 7 2 3" xfId="7027"/>
    <cellStyle name="Good 7 2 3 2" xfId="31785"/>
    <cellStyle name="Good 7 2 4" xfId="7028"/>
    <cellStyle name="Good 7 2 4 2" xfId="27272"/>
    <cellStyle name="Good 7 2 5" xfId="7029"/>
    <cellStyle name="Good 7 2 5 2" xfId="32988"/>
    <cellStyle name="Good 7 2 6" xfId="23039"/>
    <cellStyle name="Good 7 20" xfId="7030"/>
    <cellStyle name="Good 7 20 2" xfId="7031"/>
    <cellStyle name="Good 7 20 2 2" xfId="36777"/>
    <cellStyle name="Good 7 20 3" xfId="7032"/>
    <cellStyle name="Good 7 20 3 2" xfId="33866"/>
    <cellStyle name="Good 7 20 4" xfId="23040"/>
    <cellStyle name="Good 7 21" xfId="7033"/>
    <cellStyle name="Good 7 21 2" xfId="7034"/>
    <cellStyle name="Good 7 21 2 2" xfId="36778"/>
    <cellStyle name="Good 7 21 3" xfId="7035"/>
    <cellStyle name="Good 7 21 3 2" xfId="33867"/>
    <cellStyle name="Good 7 21 4" xfId="23041"/>
    <cellStyle name="Good 7 22" xfId="7036"/>
    <cellStyle name="Good 7 22 2" xfId="7037"/>
    <cellStyle name="Good 7 22 2 2" xfId="36779"/>
    <cellStyle name="Good 7 22 3" xfId="7038"/>
    <cellStyle name="Good 7 22 3 2" xfId="33868"/>
    <cellStyle name="Good 7 22 4" xfId="23042"/>
    <cellStyle name="Good 7 23" xfId="7039"/>
    <cellStyle name="Good 7 23 2" xfId="7040"/>
    <cellStyle name="Good 7 23 2 2" xfId="36780"/>
    <cellStyle name="Good 7 23 3" xfId="7041"/>
    <cellStyle name="Good 7 23 3 2" xfId="33869"/>
    <cellStyle name="Good 7 23 4" xfId="23043"/>
    <cellStyle name="Good 7 24" xfId="7042"/>
    <cellStyle name="Good 7 24 2" xfId="7043"/>
    <cellStyle name="Good 7 24 2 2" xfId="36781"/>
    <cellStyle name="Good 7 24 3" xfId="7044"/>
    <cellStyle name="Good 7 24 3 2" xfId="33870"/>
    <cellStyle name="Good 7 24 4" xfId="23044"/>
    <cellStyle name="Good 7 25" xfId="7045"/>
    <cellStyle name="Good 7 25 2" xfId="7046"/>
    <cellStyle name="Good 7 25 2 2" xfId="36782"/>
    <cellStyle name="Good 7 25 3" xfId="7047"/>
    <cellStyle name="Good 7 25 3 2" xfId="33871"/>
    <cellStyle name="Good 7 25 4" xfId="23045"/>
    <cellStyle name="Good 7 26" xfId="7048"/>
    <cellStyle name="Good 7 26 2" xfId="7049"/>
    <cellStyle name="Good 7 26 2 2" xfId="36783"/>
    <cellStyle name="Good 7 26 3" xfId="7050"/>
    <cellStyle name="Good 7 26 3 2" xfId="33872"/>
    <cellStyle name="Good 7 26 4" xfId="23046"/>
    <cellStyle name="Good 7 27" xfId="7051"/>
    <cellStyle name="Good 7 27 2" xfId="7052"/>
    <cellStyle name="Good 7 27 2 2" xfId="36784"/>
    <cellStyle name="Good 7 27 3" xfId="7053"/>
    <cellStyle name="Good 7 27 3 2" xfId="33873"/>
    <cellStyle name="Good 7 27 4" xfId="23047"/>
    <cellStyle name="Good 7 28" xfId="7054"/>
    <cellStyle name="Good 7 28 2" xfId="7055"/>
    <cellStyle name="Good 7 28 2 2" xfId="36785"/>
    <cellStyle name="Good 7 28 3" xfId="7056"/>
    <cellStyle name="Good 7 28 3 2" xfId="33874"/>
    <cellStyle name="Good 7 28 4" xfId="23048"/>
    <cellStyle name="Good 7 29" xfId="7057"/>
    <cellStyle name="Good 7 29 2" xfId="7058"/>
    <cellStyle name="Good 7 29 2 2" xfId="36786"/>
    <cellStyle name="Good 7 29 3" xfId="7059"/>
    <cellStyle name="Good 7 29 3 2" xfId="33875"/>
    <cellStyle name="Good 7 29 4" xfId="23049"/>
    <cellStyle name="Good 7 3" xfId="7060"/>
    <cellStyle name="Good 7 3 2" xfId="7061"/>
    <cellStyle name="Good 7 3 2 2" xfId="7062"/>
    <cellStyle name="Good 7 3 2 2 2" xfId="30400"/>
    <cellStyle name="Good 7 3 2 3" xfId="7063"/>
    <cellStyle name="Good 7 3 2 3 2" xfId="27641"/>
    <cellStyle name="Good 7 3 2 4" xfId="7064"/>
    <cellStyle name="Good 7 3 2 4 2" xfId="27772"/>
    <cellStyle name="Good 7 3 2 5" xfId="7065"/>
    <cellStyle name="Good 7 3 2 5 2" xfId="29942"/>
    <cellStyle name="Good 7 3 2 6" xfId="7066"/>
    <cellStyle name="Good 7 3 2 6 2" xfId="38584"/>
    <cellStyle name="Good 7 3 2 7" xfId="27959"/>
    <cellStyle name="Good 7 3 3" xfId="7067"/>
    <cellStyle name="Good 7 3 3 2" xfId="31784"/>
    <cellStyle name="Good 7 3 4" xfId="7068"/>
    <cellStyle name="Good 7 3 4 2" xfId="27273"/>
    <cellStyle name="Good 7 3 5" xfId="7069"/>
    <cellStyle name="Good 7 3 5 2" xfId="32987"/>
    <cellStyle name="Good 7 3 6" xfId="23050"/>
    <cellStyle name="Good 7 30" xfId="7070"/>
    <cellStyle name="Good 7 30 2" xfId="7071"/>
    <cellStyle name="Good 7 30 2 2" xfId="36787"/>
    <cellStyle name="Good 7 30 3" xfId="7072"/>
    <cellStyle name="Good 7 30 3 2" xfId="33876"/>
    <cellStyle name="Good 7 30 4" xfId="23051"/>
    <cellStyle name="Good 7 31" xfId="7073"/>
    <cellStyle name="Good 7 31 2" xfId="7074"/>
    <cellStyle name="Good 7 31 2 2" xfId="36788"/>
    <cellStyle name="Good 7 31 3" xfId="7075"/>
    <cellStyle name="Good 7 31 3 2" xfId="33877"/>
    <cellStyle name="Good 7 31 4" xfId="23052"/>
    <cellStyle name="Good 7 32" xfId="7076"/>
    <cellStyle name="Good 7 32 2" xfId="7077"/>
    <cellStyle name="Good 7 32 2 2" xfId="36789"/>
    <cellStyle name="Good 7 32 3" xfId="7078"/>
    <cellStyle name="Good 7 32 3 2" xfId="33878"/>
    <cellStyle name="Good 7 32 4" xfId="23053"/>
    <cellStyle name="Good 7 33" xfId="7079"/>
    <cellStyle name="Good 7 33 2" xfId="7080"/>
    <cellStyle name="Good 7 33 2 2" xfId="36790"/>
    <cellStyle name="Good 7 33 3" xfId="7081"/>
    <cellStyle name="Good 7 33 3 2" xfId="33879"/>
    <cellStyle name="Good 7 33 4" xfId="23054"/>
    <cellStyle name="Good 7 34" xfId="7082"/>
    <cellStyle name="Good 7 34 2" xfId="7083"/>
    <cellStyle name="Good 7 34 2 2" xfId="36791"/>
    <cellStyle name="Good 7 34 3" xfId="7084"/>
    <cellStyle name="Good 7 34 3 2" xfId="33880"/>
    <cellStyle name="Good 7 34 4" xfId="23055"/>
    <cellStyle name="Good 7 35" xfId="7085"/>
    <cellStyle name="Good 7 35 2" xfId="7086"/>
    <cellStyle name="Good 7 35 2 2" xfId="36792"/>
    <cellStyle name="Good 7 35 3" xfId="7087"/>
    <cellStyle name="Good 7 35 3 2" xfId="33881"/>
    <cellStyle name="Good 7 35 4" xfId="23056"/>
    <cellStyle name="Good 7 36" xfId="7088"/>
    <cellStyle name="Good 7 36 2" xfId="7089"/>
    <cellStyle name="Good 7 36 2 2" xfId="36793"/>
    <cellStyle name="Good 7 36 3" xfId="7090"/>
    <cellStyle name="Good 7 36 3 2" xfId="33882"/>
    <cellStyle name="Good 7 36 4" xfId="23057"/>
    <cellStyle name="Good 7 37" xfId="7091"/>
    <cellStyle name="Good 7 37 2" xfId="7092"/>
    <cellStyle name="Good 7 37 2 2" xfId="36794"/>
    <cellStyle name="Good 7 37 3" xfId="7093"/>
    <cellStyle name="Good 7 37 3 2" xfId="33883"/>
    <cellStyle name="Good 7 37 4" xfId="23058"/>
    <cellStyle name="Good 7 38" xfId="7094"/>
    <cellStyle name="Good 7 38 2" xfId="7095"/>
    <cellStyle name="Good 7 38 2 2" xfId="36795"/>
    <cellStyle name="Good 7 38 3" xfId="7096"/>
    <cellStyle name="Good 7 38 3 2" xfId="33884"/>
    <cellStyle name="Good 7 38 4" xfId="23059"/>
    <cellStyle name="Good 7 39" xfId="7097"/>
    <cellStyle name="Good 7 39 2" xfId="7098"/>
    <cellStyle name="Good 7 39 2 2" xfId="36796"/>
    <cellStyle name="Good 7 39 3" xfId="7099"/>
    <cellStyle name="Good 7 39 3 2" xfId="33885"/>
    <cellStyle name="Good 7 39 4" xfId="23060"/>
    <cellStyle name="Good 7 4" xfId="7100"/>
    <cellStyle name="Good 7 4 2" xfId="7101"/>
    <cellStyle name="Good 7 4 2 2" xfId="7102"/>
    <cellStyle name="Good 7 4 2 2 2" xfId="30402"/>
    <cellStyle name="Good 7 4 2 3" xfId="7103"/>
    <cellStyle name="Good 7 4 2 3 2" xfId="27637"/>
    <cellStyle name="Good 7 4 2 4" xfId="7104"/>
    <cellStyle name="Good 7 4 2 4 2" xfId="30072"/>
    <cellStyle name="Good 7 4 2 5" xfId="7105"/>
    <cellStyle name="Good 7 4 2 5 2" xfId="32621"/>
    <cellStyle name="Good 7 4 2 6" xfId="7106"/>
    <cellStyle name="Good 7 4 2 6 2" xfId="38585"/>
    <cellStyle name="Good 7 4 2 7" xfId="27960"/>
    <cellStyle name="Good 7 4 3" xfId="7107"/>
    <cellStyle name="Good 7 4 3 2" xfId="31783"/>
    <cellStyle name="Good 7 4 4" xfId="7108"/>
    <cellStyle name="Good 7 4 4 2" xfId="27274"/>
    <cellStyle name="Good 7 4 5" xfId="7109"/>
    <cellStyle name="Good 7 4 5 2" xfId="29195"/>
    <cellStyle name="Good 7 4 6" xfId="23061"/>
    <cellStyle name="Good 7 40" xfId="7110"/>
    <cellStyle name="Good 7 40 2" xfId="7111"/>
    <cellStyle name="Good 7 40 2 2" xfId="30398"/>
    <cellStyle name="Good 7 40 3" xfId="7112"/>
    <cellStyle name="Good 7 40 3 2" xfId="29733"/>
    <cellStyle name="Good 7 40 4" xfId="7113"/>
    <cellStyle name="Good 7 40 4 2" xfId="27770"/>
    <cellStyle name="Good 7 40 5" xfId="7114"/>
    <cellStyle name="Good 7 40 5 2" xfId="27711"/>
    <cellStyle name="Good 7 40 6" xfId="7115"/>
    <cellStyle name="Good 7 40 6 2" xfId="38582"/>
    <cellStyle name="Good 7 40 7" xfId="27957"/>
    <cellStyle name="Good 7 41" xfId="7116"/>
    <cellStyle name="Good 7 41 2" xfId="31786"/>
    <cellStyle name="Good 7 42" xfId="7117"/>
    <cellStyle name="Good 7 42 2" xfId="27271"/>
    <cellStyle name="Good 7 43" xfId="7118"/>
    <cellStyle name="Good 7 43 2" xfId="32989"/>
    <cellStyle name="Good 7 44" xfId="23028"/>
    <cellStyle name="Good 7 5" xfId="7119"/>
    <cellStyle name="Good 7 5 2" xfId="7120"/>
    <cellStyle name="Good 7 5 2 2" xfId="7121"/>
    <cellStyle name="Good 7 5 2 2 2" xfId="30403"/>
    <cellStyle name="Good 7 5 2 3" xfId="7122"/>
    <cellStyle name="Good 7 5 2 3 2" xfId="27636"/>
    <cellStyle name="Good 7 5 2 4" xfId="7123"/>
    <cellStyle name="Good 7 5 2 4 2" xfId="30073"/>
    <cellStyle name="Good 7 5 2 5" xfId="7124"/>
    <cellStyle name="Good 7 5 2 5 2" xfId="32622"/>
    <cellStyle name="Good 7 5 2 6" xfId="7125"/>
    <cellStyle name="Good 7 5 2 6 2" xfId="38586"/>
    <cellStyle name="Good 7 5 2 7" xfId="27961"/>
    <cellStyle name="Good 7 5 3" xfId="7126"/>
    <cellStyle name="Good 7 5 3 2" xfId="31782"/>
    <cellStyle name="Good 7 5 4" xfId="7127"/>
    <cellStyle name="Good 7 5 4 2" xfId="27275"/>
    <cellStyle name="Good 7 5 5" xfId="7128"/>
    <cellStyle name="Good 7 5 5 2" xfId="32986"/>
    <cellStyle name="Good 7 5 6" xfId="23062"/>
    <cellStyle name="Good 7 6" xfId="7129"/>
    <cellStyle name="Good 7 6 2" xfId="7130"/>
    <cellStyle name="Good 7 6 2 2" xfId="7131"/>
    <cellStyle name="Good 7 6 2 2 2" xfId="30404"/>
    <cellStyle name="Good 7 6 2 3" xfId="7132"/>
    <cellStyle name="Good 7 6 2 3 2" xfId="29730"/>
    <cellStyle name="Good 7 6 2 4" xfId="7133"/>
    <cellStyle name="Good 7 6 2 4 2" xfId="32029"/>
    <cellStyle name="Good 7 6 2 5" xfId="7134"/>
    <cellStyle name="Good 7 6 2 5 2" xfId="32623"/>
    <cellStyle name="Good 7 6 2 6" xfId="7135"/>
    <cellStyle name="Good 7 6 2 6 2" xfId="38587"/>
    <cellStyle name="Good 7 6 2 7" xfId="27962"/>
    <cellStyle name="Good 7 6 3" xfId="7136"/>
    <cellStyle name="Good 7 6 3 2" xfId="28603"/>
    <cellStyle name="Good 7 6 4" xfId="7137"/>
    <cellStyle name="Good 7 6 4 2" xfId="27276"/>
    <cellStyle name="Good 7 6 5" xfId="7138"/>
    <cellStyle name="Good 7 6 5 2" xfId="32985"/>
    <cellStyle name="Good 7 6 6" xfId="23063"/>
    <cellStyle name="Good 7 7" xfId="7139"/>
    <cellStyle name="Good 7 7 2" xfId="7140"/>
    <cellStyle name="Good 7 7 2 2" xfId="36797"/>
    <cellStyle name="Good 7 7 3" xfId="7141"/>
    <cellStyle name="Good 7 7 3 2" xfId="33886"/>
    <cellStyle name="Good 7 7 4" xfId="23064"/>
    <cellStyle name="Good 7 8" xfId="7142"/>
    <cellStyle name="Good 7 8 2" xfId="7143"/>
    <cellStyle name="Good 7 8 2 2" xfId="36798"/>
    <cellStyle name="Good 7 8 3" xfId="7144"/>
    <cellStyle name="Good 7 8 3 2" xfId="33887"/>
    <cellStyle name="Good 7 8 4" xfId="23065"/>
    <cellStyle name="Good 7 9" xfId="7145"/>
    <cellStyle name="Good 7 9 2" xfId="7146"/>
    <cellStyle name="Good 7 9 2 2" xfId="36799"/>
    <cellStyle name="Good 7 9 3" xfId="7147"/>
    <cellStyle name="Good 7 9 3 2" xfId="33888"/>
    <cellStyle name="Good 7 9 4" xfId="23066"/>
    <cellStyle name="Good 8" xfId="7148"/>
    <cellStyle name="Good 8 2" xfId="7149"/>
    <cellStyle name="Good 8 2 2" xfId="7150"/>
    <cellStyle name="Good 8 2 2 2" xfId="30405"/>
    <cellStyle name="Good 8 2 3" xfId="7151"/>
    <cellStyle name="Good 8 2 3 2" xfId="29726"/>
    <cellStyle name="Good 8 2 4" xfId="7152"/>
    <cellStyle name="Good 8 2 4 2" xfId="30074"/>
    <cellStyle name="Good 8 2 5" xfId="7153"/>
    <cellStyle name="Good 8 2 5 2" xfId="32624"/>
    <cellStyle name="Good 8 2 6" xfId="7154"/>
    <cellStyle name="Good 8 2 6 2" xfId="38588"/>
    <cellStyle name="Good 8 2 7" xfId="27963"/>
    <cellStyle name="Good 8 3" xfId="7155"/>
    <cellStyle name="Good 8 3 2" xfId="31781"/>
    <cellStyle name="Good 8 4" xfId="7156"/>
    <cellStyle name="Good 8 4 2" xfId="27277"/>
    <cellStyle name="Good 8 5" xfId="7157"/>
    <cellStyle name="Good 8 5 2" xfId="32984"/>
    <cellStyle name="Good 8 6" xfId="23067"/>
    <cellStyle name="Good 9" xfId="7158"/>
    <cellStyle name="Good 9 2" xfId="7159"/>
    <cellStyle name="Good 9 2 2" xfId="30322"/>
    <cellStyle name="Good 9 3" xfId="7160"/>
    <cellStyle name="Good 9 3 2" xfId="29779"/>
    <cellStyle name="Good 9 4" xfId="7161"/>
    <cellStyle name="Good 9 4 2" xfId="30039"/>
    <cellStyle name="Good 9 5" xfId="7162"/>
    <cellStyle name="Good 9 5 2" xfId="32595"/>
    <cellStyle name="Good 9 6" xfId="7163"/>
    <cellStyle name="Good 9 6 2" xfId="38534"/>
    <cellStyle name="Good 9 7" xfId="27909"/>
    <cellStyle name="Grey" xfId="7164"/>
    <cellStyle name="Grey 2" xfId="22287"/>
    <cellStyle name="Header1" xfId="7165"/>
    <cellStyle name="Header1 2" xfId="22288"/>
    <cellStyle name="Header2" xfId="7166"/>
    <cellStyle name="Header2 2" xfId="22289"/>
    <cellStyle name="Heading 1 10" xfId="7167"/>
    <cellStyle name="Heading 1 10 2" xfId="31780"/>
    <cellStyle name="Heading 1 11" xfId="7168"/>
    <cellStyle name="Heading 1 11 2" xfId="27278"/>
    <cellStyle name="Heading 1 12" xfId="7169"/>
    <cellStyle name="Heading 1 12 2" xfId="29418"/>
    <cellStyle name="Heading 1 2" xfId="7170"/>
    <cellStyle name="Heading 1 2 10" xfId="7171"/>
    <cellStyle name="Heading 1 2 10 2" xfId="7172"/>
    <cellStyle name="Heading 1 2 10 2 2" xfId="7173"/>
    <cellStyle name="Heading 1 2 10 2 2 2" xfId="30408"/>
    <cellStyle name="Heading 1 2 10 2 3" xfId="7174"/>
    <cellStyle name="Heading 1 2 10 2 3 2" xfId="29723"/>
    <cellStyle name="Heading 1 2 10 2 4" xfId="7175"/>
    <cellStyle name="Heading 1 2 10 2 4 2" xfId="27775"/>
    <cellStyle name="Heading 1 2 10 2 5" xfId="7176"/>
    <cellStyle name="Heading 1 2 10 2 5 2" xfId="29940"/>
    <cellStyle name="Heading 1 2 10 2 6" xfId="7177"/>
    <cellStyle name="Heading 1 2 10 2 6 2" xfId="38591"/>
    <cellStyle name="Heading 1 2 10 2 7" xfId="27966"/>
    <cellStyle name="Heading 1 2 10 3" xfId="7178"/>
    <cellStyle name="Heading 1 2 10 3 2" xfId="28929"/>
    <cellStyle name="Heading 1 2 10 4" xfId="7179"/>
    <cellStyle name="Heading 1 2 10 4 2" xfId="27280"/>
    <cellStyle name="Heading 1 2 10 5" xfId="7180"/>
    <cellStyle name="Heading 1 2 10 5 2" xfId="29193"/>
    <cellStyle name="Heading 1 2 10 6" xfId="23070"/>
    <cellStyle name="Heading 1 2 11" xfId="7181"/>
    <cellStyle name="Heading 1 2 11 2" xfId="7182"/>
    <cellStyle name="Heading 1 2 11 2 2" xfId="7183"/>
    <cellStyle name="Heading 1 2 11 2 2 2" xfId="30409"/>
    <cellStyle name="Heading 1 2 11 2 3" xfId="7184"/>
    <cellStyle name="Heading 1 2 11 2 3 2" xfId="29722"/>
    <cellStyle name="Heading 1 2 11 2 4" xfId="7185"/>
    <cellStyle name="Heading 1 2 11 2 4 2" xfId="27776"/>
    <cellStyle name="Heading 1 2 11 2 5" xfId="7186"/>
    <cellStyle name="Heading 1 2 11 2 5 2" xfId="27709"/>
    <cellStyle name="Heading 1 2 11 2 6" xfId="7187"/>
    <cellStyle name="Heading 1 2 11 2 6 2" xfId="38592"/>
    <cellStyle name="Heading 1 2 11 2 7" xfId="27967"/>
    <cellStyle name="Heading 1 2 11 3" xfId="7188"/>
    <cellStyle name="Heading 1 2 11 3 2" xfId="28602"/>
    <cellStyle name="Heading 1 2 11 4" xfId="7189"/>
    <cellStyle name="Heading 1 2 11 4 2" xfId="27281"/>
    <cellStyle name="Heading 1 2 11 5" xfId="7190"/>
    <cellStyle name="Heading 1 2 11 5 2" xfId="29192"/>
    <cellStyle name="Heading 1 2 11 6" xfId="23071"/>
    <cellStyle name="Heading 1 2 12" xfId="7191"/>
    <cellStyle name="Heading 1 2 12 2" xfId="7192"/>
    <cellStyle name="Heading 1 2 12 2 2" xfId="7193"/>
    <cellStyle name="Heading 1 2 12 2 2 2" xfId="30410"/>
    <cellStyle name="Heading 1 2 12 2 3" xfId="7194"/>
    <cellStyle name="Heading 1 2 12 2 3 2" xfId="29721"/>
    <cellStyle name="Heading 1 2 12 2 4" xfId="7195"/>
    <cellStyle name="Heading 1 2 12 2 4 2" xfId="27777"/>
    <cellStyle name="Heading 1 2 12 2 5" xfId="7196"/>
    <cellStyle name="Heading 1 2 12 2 5 2" xfId="29939"/>
    <cellStyle name="Heading 1 2 12 2 6" xfId="7197"/>
    <cellStyle name="Heading 1 2 12 2 6 2" xfId="38593"/>
    <cellStyle name="Heading 1 2 12 2 7" xfId="27968"/>
    <cellStyle name="Heading 1 2 12 3" xfId="7198"/>
    <cellStyle name="Heading 1 2 12 3 2" xfId="28601"/>
    <cellStyle name="Heading 1 2 12 4" xfId="7199"/>
    <cellStyle name="Heading 1 2 12 4 2" xfId="27282"/>
    <cellStyle name="Heading 1 2 12 5" xfId="7200"/>
    <cellStyle name="Heading 1 2 12 5 2" xfId="29191"/>
    <cellStyle name="Heading 1 2 12 6" xfId="23072"/>
    <cellStyle name="Heading 1 2 13" xfId="7201"/>
    <cellStyle name="Heading 1 2 13 2" xfId="7202"/>
    <cellStyle name="Heading 1 2 13 2 2" xfId="7203"/>
    <cellStyle name="Heading 1 2 13 2 2 2" xfId="30411"/>
    <cellStyle name="Heading 1 2 13 2 3" xfId="7204"/>
    <cellStyle name="Heading 1 2 13 2 3 2" xfId="27635"/>
    <cellStyle name="Heading 1 2 13 2 4" xfId="7205"/>
    <cellStyle name="Heading 1 2 13 2 4 2" xfId="27778"/>
    <cellStyle name="Heading 1 2 13 2 5" xfId="7206"/>
    <cellStyle name="Heading 1 2 13 2 5 2" xfId="28685"/>
    <cellStyle name="Heading 1 2 13 2 6" xfId="7207"/>
    <cellStyle name="Heading 1 2 13 2 6 2" xfId="38594"/>
    <cellStyle name="Heading 1 2 13 2 7" xfId="27969"/>
    <cellStyle name="Heading 1 2 13 3" xfId="7208"/>
    <cellStyle name="Heading 1 2 13 3 2" xfId="28600"/>
    <cellStyle name="Heading 1 2 13 4" xfId="7209"/>
    <cellStyle name="Heading 1 2 13 4 2" xfId="28933"/>
    <cellStyle name="Heading 1 2 13 5" xfId="7210"/>
    <cellStyle name="Heading 1 2 13 5 2" xfId="29190"/>
    <cellStyle name="Heading 1 2 13 6" xfId="23073"/>
    <cellStyle name="Heading 1 2 14" xfId="7211"/>
    <cellStyle name="Heading 1 2 14 2" xfId="7212"/>
    <cellStyle name="Heading 1 2 14 2 2" xfId="7213"/>
    <cellStyle name="Heading 1 2 14 2 2 2" xfId="30412"/>
    <cellStyle name="Heading 1 2 14 2 3" xfId="7214"/>
    <cellStyle name="Heading 1 2 14 2 3 2" xfId="29720"/>
    <cellStyle name="Heading 1 2 14 2 4" xfId="7215"/>
    <cellStyle name="Heading 1 2 14 2 4 2" xfId="27779"/>
    <cellStyle name="Heading 1 2 14 2 5" xfId="7216"/>
    <cellStyle name="Heading 1 2 14 2 5 2" xfId="28684"/>
    <cellStyle name="Heading 1 2 14 2 6" xfId="7217"/>
    <cellStyle name="Heading 1 2 14 2 6 2" xfId="38595"/>
    <cellStyle name="Heading 1 2 14 2 7" xfId="27970"/>
    <cellStyle name="Heading 1 2 14 3" xfId="7218"/>
    <cellStyle name="Heading 1 2 14 3 2" xfId="28599"/>
    <cellStyle name="Heading 1 2 14 4" xfId="7219"/>
    <cellStyle name="Heading 1 2 14 4 2" xfId="28934"/>
    <cellStyle name="Heading 1 2 14 5" xfId="7220"/>
    <cellStyle name="Heading 1 2 14 5 2" xfId="27412"/>
    <cellStyle name="Heading 1 2 14 6" xfId="23074"/>
    <cellStyle name="Heading 1 2 15" xfId="7221"/>
    <cellStyle name="Heading 1 2 15 2" xfId="7222"/>
    <cellStyle name="Heading 1 2 15 2 2" xfId="7223"/>
    <cellStyle name="Heading 1 2 15 2 2 2" xfId="30413"/>
    <cellStyle name="Heading 1 2 15 2 3" xfId="7224"/>
    <cellStyle name="Heading 1 2 15 2 3 2" xfId="29719"/>
    <cellStyle name="Heading 1 2 15 2 4" xfId="7225"/>
    <cellStyle name="Heading 1 2 15 2 4 2" xfId="27780"/>
    <cellStyle name="Heading 1 2 15 2 5" xfId="7226"/>
    <cellStyle name="Heading 1 2 15 2 5 2" xfId="28683"/>
    <cellStyle name="Heading 1 2 15 2 6" xfId="7227"/>
    <cellStyle name="Heading 1 2 15 2 6 2" xfId="38596"/>
    <cellStyle name="Heading 1 2 15 2 7" xfId="27971"/>
    <cellStyle name="Heading 1 2 15 3" xfId="7228"/>
    <cellStyle name="Heading 1 2 15 3 2" xfId="28598"/>
    <cellStyle name="Heading 1 2 15 4" xfId="7229"/>
    <cellStyle name="Heading 1 2 15 4 2" xfId="31449"/>
    <cellStyle name="Heading 1 2 15 5" xfId="7230"/>
    <cellStyle name="Heading 1 2 15 5 2" xfId="29189"/>
    <cellStyle name="Heading 1 2 15 6" xfId="23075"/>
    <cellStyle name="Heading 1 2 16" xfId="7231"/>
    <cellStyle name="Heading 1 2 16 2" xfId="7232"/>
    <cellStyle name="Heading 1 2 16 2 2" xfId="7233"/>
    <cellStyle name="Heading 1 2 16 2 2 2" xfId="30414"/>
    <cellStyle name="Heading 1 2 16 2 3" xfId="7234"/>
    <cellStyle name="Heading 1 2 16 2 3 2" xfId="29718"/>
    <cellStyle name="Heading 1 2 16 2 4" xfId="7235"/>
    <cellStyle name="Heading 1 2 16 2 4 2" xfId="32030"/>
    <cellStyle name="Heading 1 2 16 2 5" xfId="7236"/>
    <cellStyle name="Heading 1 2 16 2 5 2" xfId="29938"/>
    <cellStyle name="Heading 1 2 16 2 6" xfId="7237"/>
    <cellStyle name="Heading 1 2 16 2 6 2" xfId="38597"/>
    <cellStyle name="Heading 1 2 16 2 7" xfId="27972"/>
    <cellStyle name="Heading 1 2 16 3" xfId="7238"/>
    <cellStyle name="Heading 1 2 16 3 2" xfId="28597"/>
    <cellStyle name="Heading 1 2 16 4" xfId="7239"/>
    <cellStyle name="Heading 1 2 16 4 2" xfId="31450"/>
    <cellStyle name="Heading 1 2 16 5" xfId="7240"/>
    <cellStyle name="Heading 1 2 16 5 2" xfId="29188"/>
    <cellStyle name="Heading 1 2 16 6" xfId="23076"/>
    <cellStyle name="Heading 1 2 17" xfId="7241"/>
    <cellStyle name="Heading 1 2 17 2" xfId="7242"/>
    <cellStyle name="Heading 1 2 17 2 2" xfId="7243"/>
    <cellStyle name="Heading 1 2 17 2 2 2" xfId="30415"/>
    <cellStyle name="Heading 1 2 17 2 3" xfId="7244"/>
    <cellStyle name="Heading 1 2 17 2 3 2" xfId="29717"/>
    <cellStyle name="Heading 1 2 17 2 4" xfId="7245"/>
    <cellStyle name="Heading 1 2 17 2 4 2" xfId="27781"/>
    <cellStyle name="Heading 1 2 17 2 5" xfId="7246"/>
    <cellStyle name="Heading 1 2 17 2 5 2" xfId="29937"/>
    <cellStyle name="Heading 1 2 17 2 6" xfId="7247"/>
    <cellStyle name="Heading 1 2 17 2 6 2" xfId="38598"/>
    <cellStyle name="Heading 1 2 17 2 7" xfId="27973"/>
    <cellStyle name="Heading 1 2 17 3" xfId="7248"/>
    <cellStyle name="Heading 1 2 17 3 2" xfId="28596"/>
    <cellStyle name="Heading 1 2 17 4" xfId="7249"/>
    <cellStyle name="Heading 1 2 17 4 2" xfId="31451"/>
    <cellStyle name="Heading 1 2 17 5" xfId="7250"/>
    <cellStyle name="Heading 1 2 17 5 2" xfId="27411"/>
    <cellStyle name="Heading 1 2 17 6" xfId="23077"/>
    <cellStyle name="Heading 1 2 18" xfId="7251"/>
    <cellStyle name="Heading 1 2 18 2" xfId="7252"/>
    <cellStyle name="Heading 1 2 18 2 2" xfId="7253"/>
    <cellStyle name="Heading 1 2 18 2 2 2" xfId="30416"/>
    <cellStyle name="Heading 1 2 18 2 3" xfId="7254"/>
    <cellStyle name="Heading 1 2 18 2 3 2" xfId="29716"/>
    <cellStyle name="Heading 1 2 18 2 4" xfId="7255"/>
    <cellStyle name="Heading 1 2 18 2 4 2" xfId="27782"/>
    <cellStyle name="Heading 1 2 18 2 5" xfId="7256"/>
    <cellStyle name="Heading 1 2 18 2 5 2" xfId="29936"/>
    <cellStyle name="Heading 1 2 18 2 6" xfId="7257"/>
    <cellStyle name="Heading 1 2 18 2 6 2" xfId="38599"/>
    <cellStyle name="Heading 1 2 18 2 7" xfId="27974"/>
    <cellStyle name="Heading 1 2 18 3" xfId="7258"/>
    <cellStyle name="Heading 1 2 18 3 2" xfId="28595"/>
    <cellStyle name="Heading 1 2 18 4" xfId="7259"/>
    <cellStyle name="Heading 1 2 18 4 2" xfId="31452"/>
    <cellStyle name="Heading 1 2 18 5" xfId="7260"/>
    <cellStyle name="Heading 1 2 18 5 2" xfId="27410"/>
    <cellStyle name="Heading 1 2 18 6" xfId="23078"/>
    <cellStyle name="Heading 1 2 19" xfId="7261"/>
    <cellStyle name="Heading 1 2 19 2" xfId="7262"/>
    <cellStyle name="Heading 1 2 19 2 2" xfId="7263"/>
    <cellStyle name="Heading 1 2 19 2 2 2" xfId="30417"/>
    <cellStyle name="Heading 1 2 19 2 3" xfId="7264"/>
    <cellStyle name="Heading 1 2 19 2 3 2" xfId="29715"/>
    <cellStyle name="Heading 1 2 19 2 4" xfId="7265"/>
    <cellStyle name="Heading 1 2 19 2 4 2" xfId="27783"/>
    <cellStyle name="Heading 1 2 19 2 5" xfId="7266"/>
    <cellStyle name="Heading 1 2 19 2 5 2" xfId="32626"/>
    <cellStyle name="Heading 1 2 19 2 6" xfId="7267"/>
    <cellStyle name="Heading 1 2 19 2 6 2" xfId="38600"/>
    <cellStyle name="Heading 1 2 19 2 7" xfId="27975"/>
    <cellStyle name="Heading 1 2 19 3" xfId="7268"/>
    <cellStyle name="Heading 1 2 19 3 2" xfId="28594"/>
    <cellStyle name="Heading 1 2 19 4" xfId="7269"/>
    <cellStyle name="Heading 1 2 19 4 2" xfId="31453"/>
    <cellStyle name="Heading 1 2 19 5" xfId="7270"/>
    <cellStyle name="Heading 1 2 19 5 2" xfId="27409"/>
    <cellStyle name="Heading 1 2 19 6" xfId="23079"/>
    <cellStyle name="Heading 1 2 2" xfId="7271"/>
    <cellStyle name="Heading 1 2 2 2" xfId="7272"/>
    <cellStyle name="Heading 1 2 2 2 2" xfId="7273"/>
    <cellStyle name="Heading 1 2 2 2 2 2" xfId="30418"/>
    <cellStyle name="Heading 1 2 2 2 3" xfId="7274"/>
    <cellStyle name="Heading 1 2 2 2 3 2" xfId="29714"/>
    <cellStyle name="Heading 1 2 2 2 4" xfId="7275"/>
    <cellStyle name="Heading 1 2 2 2 4 2" xfId="27784"/>
    <cellStyle name="Heading 1 2 2 2 5" xfId="7276"/>
    <cellStyle name="Heading 1 2 2 2 5 2" xfId="32627"/>
    <cellStyle name="Heading 1 2 2 2 6" xfId="7277"/>
    <cellStyle name="Heading 1 2 2 2 6 2" xfId="38601"/>
    <cellStyle name="Heading 1 2 2 2 7" xfId="27976"/>
    <cellStyle name="Heading 1 2 2 3" xfId="7278"/>
    <cellStyle name="Heading 1 2 2 3 2" xfId="28593"/>
    <cellStyle name="Heading 1 2 2 4" xfId="7279"/>
    <cellStyle name="Heading 1 2 2 4 2" xfId="31454"/>
    <cellStyle name="Heading 1 2 2 5" xfId="7280"/>
    <cellStyle name="Heading 1 2 2 5 2" xfId="29186"/>
    <cellStyle name="Heading 1 2 2 6" xfId="23080"/>
    <cellStyle name="Heading 1 2 20" xfId="7281"/>
    <cellStyle name="Heading 1 2 20 2" xfId="7282"/>
    <cellStyle name="Heading 1 2 20 2 2" xfId="7283"/>
    <cellStyle name="Heading 1 2 20 2 2 2" xfId="30419"/>
    <cellStyle name="Heading 1 2 20 2 3" xfId="7284"/>
    <cellStyle name="Heading 1 2 20 2 3 2" xfId="29713"/>
    <cellStyle name="Heading 1 2 20 2 4" xfId="7285"/>
    <cellStyle name="Heading 1 2 20 2 4 2" xfId="27785"/>
    <cellStyle name="Heading 1 2 20 2 5" xfId="7286"/>
    <cellStyle name="Heading 1 2 20 2 5 2" xfId="32628"/>
    <cellStyle name="Heading 1 2 20 2 6" xfId="7287"/>
    <cellStyle name="Heading 1 2 20 2 6 2" xfId="38602"/>
    <cellStyle name="Heading 1 2 20 2 7" xfId="27977"/>
    <cellStyle name="Heading 1 2 20 3" xfId="7288"/>
    <cellStyle name="Heading 1 2 20 3 2" xfId="28592"/>
    <cellStyle name="Heading 1 2 20 4" xfId="7289"/>
    <cellStyle name="Heading 1 2 20 4 2" xfId="31455"/>
    <cellStyle name="Heading 1 2 20 5" xfId="7290"/>
    <cellStyle name="Heading 1 2 20 5 2" xfId="29185"/>
    <cellStyle name="Heading 1 2 20 6" xfId="23081"/>
    <cellStyle name="Heading 1 2 21" xfId="7291"/>
    <cellStyle name="Heading 1 2 21 2" xfId="7292"/>
    <cellStyle name="Heading 1 2 21 2 2" xfId="7293"/>
    <cellStyle name="Heading 1 2 21 2 2 2" xfId="30420"/>
    <cellStyle name="Heading 1 2 21 2 3" xfId="7294"/>
    <cellStyle name="Heading 1 2 21 2 3 2" xfId="29712"/>
    <cellStyle name="Heading 1 2 21 2 4" xfId="7295"/>
    <cellStyle name="Heading 1 2 21 2 4 2" xfId="30075"/>
    <cellStyle name="Heading 1 2 21 2 5" xfId="7296"/>
    <cellStyle name="Heading 1 2 21 2 5 2" xfId="32629"/>
    <cellStyle name="Heading 1 2 21 2 6" xfId="7297"/>
    <cellStyle name="Heading 1 2 21 2 6 2" xfId="38603"/>
    <cellStyle name="Heading 1 2 21 2 7" xfId="27978"/>
    <cellStyle name="Heading 1 2 21 3" xfId="7298"/>
    <cellStyle name="Heading 1 2 21 3 2" xfId="28591"/>
    <cellStyle name="Heading 1 2 21 4" xfId="7299"/>
    <cellStyle name="Heading 1 2 21 4 2" xfId="28935"/>
    <cellStyle name="Heading 1 2 21 5" xfId="7300"/>
    <cellStyle name="Heading 1 2 21 5 2" xfId="29184"/>
    <cellStyle name="Heading 1 2 21 6" xfId="23082"/>
    <cellStyle name="Heading 1 2 22" xfId="7301"/>
    <cellStyle name="Heading 1 2 22 2" xfId="7302"/>
    <cellStyle name="Heading 1 2 22 2 2" xfId="7303"/>
    <cellStyle name="Heading 1 2 22 2 2 2" xfId="30421"/>
    <cellStyle name="Heading 1 2 22 2 3" xfId="7304"/>
    <cellStyle name="Heading 1 2 22 2 3 2" xfId="29711"/>
    <cellStyle name="Heading 1 2 22 2 4" xfId="7305"/>
    <cellStyle name="Heading 1 2 22 2 4 2" xfId="30076"/>
    <cellStyle name="Heading 1 2 22 2 5" xfId="7306"/>
    <cellStyle name="Heading 1 2 22 2 5 2" xfId="32630"/>
    <cellStyle name="Heading 1 2 22 2 6" xfId="7307"/>
    <cellStyle name="Heading 1 2 22 2 6 2" xfId="38604"/>
    <cellStyle name="Heading 1 2 22 2 7" xfId="27979"/>
    <cellStyle name="Heading 1 2 22 3" xfId="7308"/>
    <cellStyle name="Heading 1 2 22 3 2" xfId="28590"/>
    <cellStyle name="Heading 1 2 22 4" xfId="7309"/>
    <cellStyle name="Heading 1 2 22 4 2" xfId="28936"/>
    <cellStyle name="Heading 1 2 22 5" xfId="7310"/>
    <cellStyle name="Heading 1 2 22 5 2" xfId="29183"/>
    <cellStyle name="Heading 1 2 22 6" xfId="23083"/>
    <cellStyle name="Heading 1 2 23" xfId="7311"/>
    <cellStyle name="Heading 1 2 23 2" xfId="7312"/>
    <cellStyle name="Heading 1 2 23 2 2" xfId="7313"/>
    <cellStyle name="Heading 1 2 23 2 2 2" xfId="30422"/>
    <cellStyle name="Heading 1 2 23 2 3" xfId="7314"/>
    <cellStyle name="Heading 1 2 23 2 3 2" xfId="27634"/>
    <cellStyle name="Heading 1 2 23 2 4" xfId="7315"/>
    <cellStyle name="Heading 1 2 23 2 4 2" xfId="30077"/>
    <cellStyle name="Heading 1 2 23 2 5" xfId="7316"/>
    <cellStyle name="Heading 1 2 23 2 5 2" xfId="32631"/>
    <cellStyle name="Heading 1 2 23 2 6" xfId="7317"/>
    <cellStyle name="Heading 1 2 23 2 6 2" xfId="38605"/>
    <cellStyle name="Heading 1 2 23 2 7" xfId="27980"/>
    <cellStyle name="Heading 1 2 23 3" xfId="7318"/>
    <cellStyle name="Heading 1 2 23 3 2" xfId="28589"/>
    <cellStyle name="Heading 1 2 23 4" xfId="7319"/>
    <cellStyle name="Heading 1 2 23 4 2" xfId="28937"/>
    <cellStyle name="Heading 1 2 23 5" xfId="7320"/>
    <cellStyle name="Heading 1 2 23 5 2" xfId="29182"/>
    <cellStyle name="Heading 1 2 23 6" xfId="23084"/>
    <cellStyle name="Heading 1 2 24" xfId="7321"/>
    <cellStyle name="Heading 1 2 24 2" xfId="7322"/>
    <cellStyle name="Heading 1 2 24 2 2" xfId="7323"/>
    <cellStyle name="Heading 1 2 24 2 2 2" xfId="30423"/>
    <cellStyle name="Heading 1 2 24 2 3" xfId="7324"/>
    <cellStyle name="Heading 1 2 24 2 3 2" xfId="29710"/>
    <cellStyle name="Heading 1 2 24 2 4" xfId="7325"/>
    <cellStyle name="Heading 1 2 24 2 4 2" xfId="30078"/>
    <cellStyle name="Heading 1 2 24 2 5" xfId="7326"/>
    <cellStyle name="Heading 1 2 24 2 5 2" xfId="32633"/>
    <cellStyle name="Heading 1 2 24 2 6" xfId="7327"/>
    <cellStyle name="Heading 1 2 24 2 6 2" xfId="38606"/>
    <cellStyle name="Heading 1 2 24 2 7" xfId="27981"/>
    <cellStyle name="Heading 1 2 24 3" xfId="7328"/>
    <cellStyle name="Heading 1 2 24 3 2" xfId="28588"/>
    <cellStyle name="Heading 1 2 24 4" xfId="7329"/>
    <cellStyle name="Heading 1 2 24 4 2" xfId="28938"/>
    <cellStyle name="Heading 1 2 24 5" xfId="7330"/>
    <cellStyle name="Heading 1 2 24 5 2" xfId="29181"/>
    <cellStyle name="Heading 1 2 24 6" xfId="23085"/>
    <cellStyle name="Heading 1 2 25" xfId="7331"/>
    <cellStyle name="Heading 1 2 25 2" xfId="7332"/>
    <cellStyle name="Heading 1 2 25 2 2" xfId="7333"/>
    <cellStyle name="Heading 1 2 25 2 2 2" xfId="30424"/>
    <cellStyle name="Heading 1 2 25 2 3" xfId="7334"/>
    <cellStyle name="Heading 1 2 25 2 3 2" xfId="29709"/>
    <cellStyle name="Heading 1 2 25 2 4" xfId="7335"/>
    <cellStyle name="Heading 1 2 25 2 4 2" xfId="30079"/>
    <cellStyle name="Heading 1 2 25 2 5" xfId="7336"/>
    <cellStyle name="Heading 1 2 25 2 5 2" xfId="32634"/>
    <cellStyle name="Heading 1 2 25 2 6" xfId="7337"/>
    <cellStyle name="Heading 1 2 25 2 6 2" xfId="38607"/>
    <cellStyle name="Heading 1 2 25 2 7" xfId="27982"/>
    <cellStyle name="Heading 1 2 25 3" xfId="7338"/>
    <cellStyle name="Heading 1 2 25 3 2" xfId="28587"/>
    <cellStyle name="Heading 1 2 25 4" xfId="7339"/>
    <cellStyle name="Heading 1 2 25 4 2" xfId="28939"/>
    <cellStyle name="Heading 1 2 25 5" xfId="7340"/>
    <cellStyle name="Heading 1 2 25 5 2" xfId="29180"/>
    <cellStyle name="Heading 1 2 25 6" xfId="23086"/>
    <cellStyle name="Heading 1 2 26" xfId="7341"/>
    <cellStyle name="Heading 1 2 26 2" xfId="7342"/>
    <cellStyle name="Heading 1 2 26 2 2" xfId="7343"/>
    <cellStyle name="Heading 1 2 26 2 2 2" xfId="30425"/>
    <cellStyle name="Heading 1 2 26 2 3" xfId="7344"/>
    <cellStyle name="Heading 1 2 26 2 3 2" xfId="29708"/>
    <cellStyle name="Heading 1 2 26 2 4" xfId="7345"/>
    <cellStyle name="Heading 1 2 26 2 4 2" xfId="32031"/>
    <cellStyle name="Heading 1 2 26 2 5" xfId="7346"/>
    <cellStyle name="Heading 1 2 26 2 5 2" xfId="32635"/>
    <cellStyle name="Heading 1 2 26 2 6" xfId="7347"/>
    <cellStyle name="Heading 1 2 26 2 6 2" xfId="38608"/>
    <cellStyle name="Heading 1 2 26 2 7" xfId="27983"/>
    <cellStyle name="Heading 1 2 26 3" xfId="7348"/>
    <cellStyle name="Heading 1 2 26 3 2" xfId="28586"/>
    <cellStyle name="Heading 1 2 26 4" xfId="7349"/>
    <cellStyle name="Heading 1 2 26 4 2" xfId="28940"/>
    <cellStyle name="Heading 1 2 26 5" xfId="7350"/>
    <cellStyle name="Heading 1 2 26 5 2" xfId="32983"/>
    <cellStyle name="Heading 1 2 26 6" xfId="23087"/>
    <cellStyle name="Heading 1 2 27" xfId="7351"/>
    <cellStyle name="Heading 1 2 27 2" xfId="7352"/>
    <cellStyle name="Heading 1 2 27 2 2" xfId="7353"/>
    <cellStyle name="Heading 1 2 27 2 2 2" xfId="30426"/>
    <cellStyle name="Heading 1 2 27 2 3" xfId="7354"/>
    <cellStyle name="Heading 1 2 27 2 3 2" xfId="29707"/>
    <cellStyle name="Heading 1 2 27 2 4" xfId="7355"/>
    <cellStyle name="Heading 1 2 27 2 4 2" xfId="30080"/>
    <cellStyle name="Heading 1 2 27 2 5" xfId="7356"/>
    <cellStyle name="Heading 1 2 27 2 5 2" xfId="32636"/>
    <cellStyle name="Heading 1 2 27 2 6" xfId="7357"/>
    <cellStyle name="Heading 1 2 27 2 6 2" xfId="38609"/>
    <cellStyle name="Heading 1 2 27 2 7" xfId="27984"/>
    <cellStyle name="Heading 1 2 27 3" xfId="7358"/>
    <cellStyle name="Heading 1 2 27 3 2" xfId="28585"/>
    <cellStyle name="Heading 1 2 27 4" xfId="7359"/>
    <cellStyle name="Heading 1 2 27 4 2" xfId="28941"/>
    <cellStyle name="Heading 1 2 27 5" xfId="7360"/>
    <cellStyle name="Heading 1 2 27 5 2" xfId="32982"/>
    <cellStyle name="Heading 1 2 27 6" xfId="23088"/>
    <cellStyle name="Heading 1 2 28" xfId="7361"/>
    <cellStyle name="Heading 1 2 28 2" xfId="7362"/>
    <cellStyle name="Heading 1 2 28 2 2" xfId="7363"/>
    <cellStyle name="Heading 1 2 28 2 2 2" xfId="30427"/>
    <cellStyle name="Heading 1 2 28 2 3" xfId="7364"/>
    <cellStyle name="Heading 1 2 28 2 3 2" xfId="29706"/>
    <cellStyle name="Heading 1 2 28 2 4" xfId="7365"/>
    <cellStyle name="Heading 1 2 28 2 4 2" xfId="30081"/>
    <cellStyle name="Heading 1 2 28 2 5" xfId="7366"/>
    <cellStyle name="Heading 1 2 28 2 5 2" xfId="32637"/>
    <cellStyle name="Heading 1 2 28 2 6" xfId="7367"/>
    <cellStyle name="Heading 1 2 28 2 6 2" xfId="38610"/>
    <cellStyle name="Heading 1 2 28 2 7" xfId="27985"/>
    <cellStyle name="Heading 1 2 28 3" xfId="7368"/>
    <cellStyle name="Heading 1 2 28 3 2" xfId="31778"/>
    <cellStyle name="Heading 1 2 28 4" xfId="7369"/>
    <cellStyle name="Heading 1 2 28 4 2" xfId="31456"/>
    <cellStyle name="Heading 1 2 28 5" xfId="7370"/>
    <cellStyle name="Heading 1 2 28 5 2" xfId="32981"/>
    <cellStyle name="Heading 1 2 28 6" xfId="23089"/>
    <cellStyle name="Heading 1 2 29" xfId="7371"/>
    <cellStyle name="Heading 1 2 29 2" xfId="7372"/>
    <cellStyle name="Heading 1 2 29 2 2" xfId="7373"/>
    <cellStyle name="Heading 1 2 29 2 2 2" xfId="30428"/>
    <cellStyle name="Heading 1 2 29 2 3" xfId="7374"/>
    <cellStyle name="Heading 1 2 29 2 3 2" xfId="29705"/>
    <cellStyle name="Heading 1 2 29 2 4" xfId="7375"/>
    <cellStyle name="Heading 1 2 29 2 4 2" xfId="30082"/>
    <cellStyle name="Heading 1 2 29 2 5" xfId="7376"/>
    <cellStyle name="Heading 1 2 29 2 5 2" xfId="32638"/>
    <cellStyle name="Heading 1 2 29 2 6" xfId="7377"/>
    <cellStyle name="Heading 1 2 29 2 6 2" xfId="38611"/>
    <cellStyle name="Heading 1 2 29 2 7" xfId="27986"/>
    <cellStyle name="Heading 1 2 29 3" xfId="7378"/>
    <cellStyle name="Heading 1 2 29 3 2" xfId="31777"/>
    <cellStyle name="Heading 1 2 29 4" xfId="7379"/>
    <cellStyle name="Heading 1 2 29 4 2" xfId="28942"/>
    <cellStyle name="Heading 1 2 29 5" xfId="7380"/>
    <cellStyle name="Heading 1 2 29 5 2" xfId="32980"/>
    <cellStyle name="Heading 1 2 29 6" xfId="23090"/>
    <cellStyle name="Heading 1 2 3" xfId="7381"/>
    <cellStyle name="Heading 1 2 3 2" xfId="7382"/>
    <cellStyle name="Heading 1 2 3 2 2" xfId="7383"/>
    <cellStyle name="Heading 1 2 3 2 2 2" xfId="30429"/>
    <cellStyle name="Heading 1 2 3 2 3" xfId="7384"/>
    <cellStyle name="Heading 1 2 3 2 3 2" xfId="29704"/>
    <cellStyle name="Heading 1 2 3 2 4" xfId="7385"/>
    <cellStyle name="Heading 1 2 3 2 4 2" xfId="30083"/>
    <cellStyle name="Heading 1 2 3 2 5" xfId="7386"/>
    <cellStyle name="Heading 1 2 3 2 5 2" xfId="32639"/>
    <cellStyle name="Heading 1 2 3 2 6" xfId="7387"/>
    <cellStyle name="Heading 1 2 3 2 6 2" xfId="38612"/>
    <cellStyle name="Heading 1 2 3 2 7" xfId="27987"/>
    <cellStyle name="Heading 1 2 3 3" xfId="7388"/>
    <cellStyle name="Heading 1 2 3 3 2" xfId="31776"/>
    <cellStyle name="Heading 1 2 3 4" xfId="7389"/>
    <cellStyle name="Heading 1 2 3 4 2" xfId="27283"/>
    <cellStyle name="Heading 1 2 3 5" xfId="7390"/>
    <cellStyle name="Heading 1 2 3 5 2" xfId="32979"/>
    <cellStyle name="Heading 1 2 3 6" xfId="23091"/>
    <cellStyle name="Heading 1 2 30" xfId="7391"/>
    <cellStyle name="Heading 1 2 30 2" xfId="23092"/>
    <cellStyle name="Heading 1 2 31" xfId="7392"/>
    <cellStyle name="Heading 1 2 31 2" xfId="23093"/>
    <cellStyle name="Heading 1 2 32" xfId="7393"/>
    <cellStyle name="Heading 1 2 32 2" xfId="23094"/>
    <cellStyle name="Heading 1 2 33" xfId="7394"/>
    <cellStyle name="Heading 1 2 33 2" xfId="23095"/>
    <cellStyle name="Heading 1 2 34" xfId="7395"/>
    <cellStyle name="Heading 1 2 34 2" xfId="23096"/>
    <cellStyle name="Heading 1 2 35" xfId="7396"/>
    <cellStyle name="Heading 1 2 35 2" xfId="23097"/>
    <cellStyle name="Heading 1 2 36" xfId="7397"/>
    <cellStyle name="Heading 1 2 36 2" xfId="23098"/>
    <cellStyle name="Heading 1 2 37" xfId="7398"/>
    <cellStyle name="Heading 1 2 37 2" xfId="23099"/>
    <cellStyle name="Heading 1 2 38" xfId="7399"/>
    <cellStyle name="Heading 1 2 38 2" xfId="23100"/>
    <cellStyle name="Heading 1 2 39" xfId="7400"/>
    <cellStyle name="Heading 1 2 39 2" xfId="23101"/>
    <cellStyle name="Heading 1 2 4" xfId="7401"/>
    <cellStyle name="Heading 1 2 4 2" xfId="7402"/>
    <cellStyle name="Heading 1 2 4 2 2" xfId="7403"/>
    <cellStyle name="Heading 1 2 4 2 2 2" xfId="30432"/>
    <cellStyle name="Heading 1 2 4 2 3" xfId="7404"/>
    <cellStyle name="Heading 1 2 4 2 3 2" xfId="29699"/>
    <cellStyle name="Heading 1 2 4 2 4" xfId="7405"/>
    <cellStyle name="Heading 1 2 4 2 4 2" xfId="32032"/>
    <cellStyle name="Heading 1 2 4 2 5" xfId="7406"/>
    <cellStyle name="Heading 1 2 4 2 5 2" xfId="32641"/>
    <cellStyle name="Heading 1 2 4 2 6" xfId="7407"/>
    <cellStyle name="Heading 1 2 4 2 6 2" xfId="38613"/>
    <cellStyle name="Heading 1 2 4 2 7" xfId="27988"/>
    <cellStyle name="Heading 1 2 4 3" xfId="7408"/>
    <cellStyle name="Heading 1 2 4 3 2" xfId="31775"/>
    <cellStyle name="Heading 1 2 4 4" xfId="7409"/>
    <cellStyle name="Heading 1 2 4 4 2" xfId="27284"/>
    <cellStyle name="Heading 1 2 4 5" xfId="7410"/>
    <cellStyle name="Heading 1 2 4 5 2" xfId="32978"/>
    <cellStyle name="Heading 1 2 4 6" xfId="23102"/>
    <cellStyle name="Heading 1 2 40" xfId="7411"/>
    <cellStyle name="Heading 1 2 40 2" xfId="7412"/>
    <cellStyle name="Heading 1 2 40 2 2" xfId="30407"/>
    <cellStyle name="Heading 1 2 40 3" xfId="7413"/>
    <cellStyle name="Heading 1 2 40 3 2" xfId="29724"/>
    <cellStyle name="Heading 1 2 40 4" xfId="7414"/>
    <cellStyle name="Heading 1 2 40 4 2" xfId="27774"/>
    <cellStyle name="Heading 1 2 40 5" xfId="7415"/>
    <cellStyle name="Heading 1 2 40 5 2" xfId="29941"/>
    <cellStyle name="Heading 1 2 40 6" xfId="7416"/>
    <cellStyle name="Heading 1 2 40 6 2" xfId="38590"/>
    <cellStyle name="Heading 1 2 40 7" xfId="27965"/>
    <cellStyle name="Heading 1 2 41" xfId="7417"/>
    <cellStyle name="Heading 1 2 41 2" xfId="31779"/>
    <cellStyle name="Heading 1 2 42" xfId="7418"/>
    <cellStyle name="Heading 1 2 42 2" xfId="27279"/>
    <cellStyle name="Heading 1 2 43" xfId="7419"/>
    <cellStyle name="Heading 1 2 43 2" xfId="29194"/>
    <cellStyle name="Heading 1 2 44" xfId="23069"/>
    <cellStyle name="Heading 1 2 5" xfId="7420"/>
    <cellStyle name="Heading 1 2 5 2" xfId="7421"/>
    <cellStyle name="Heading 1 2 5 2 2" xfId="7422"/>
    <cellStyle name="Heading 1 2 5 2 2 2" xfId="30433"/>
    <cellStyle name="Heading 1 2 5 2 3" xfId="7423"/>
    <cellStyle name="Heading 1 2 5 2 3 2" xfId="29698"/>
    <cellStyle name="Heading 1 2 5 2 4" xfId="7424"/>
    <cellStyle name="Heading 1 2 5 2 4 2" xfId="32033"/>
    <cellStyle name="Heading 1 2 5 2 5" xfId="7425"/>
    <cellStyle name="Heading 1 2 5 2 5 2" xfId="32643"/>
    <cellStyle name="Heading 1 2 5 2 6" xfId="7426"/>
    <cellStyle name="Heading 1 2 5 2 6 2" xfId="38614"/>
    <cellStyle name="Heading 1 2 5 2 7" xfId="27989"/>
    <cellStyle name="Heading 1 2 5 3" xfId="7427"/>
    <cellStyle name="Heading 1 2 5 3 2" xfId="31774"/>
    <cellStyle name="Heading 1 2 5 4" xfId="7428"/>
    <cellStyle name="Heading 1 2 5 4 2" xfId="31082"/>
    <cellStyle name="Heading 1 2 5 5" xfId="7429"/>
    <cellStyle name="Heading 1 2 5 5 2" xfId="32977"/>
    <cellStyle name="Heading 1 2 5 6" xfId="23103"/>
    <cellStyle name="Heading 1 2 6" xfId="7430"/>
    <cellStyle name="Heading 1 2 6 2" xfId="7431"/>
    <cellStyle name="Heading 1 2 6 2 2" xfId="7432"/>
    <cellStyle name="Heading 1 2 6 2 2 2" xfId="30434"/>
    <cellStyle name="Heading 1 2 6 2 3" xfId="7433"/>
    <cellStyle name="Heading 1 2 6 2 3 2" xfId="29697"/>
    <cellStyle name="Heading 1 2 6 2 4" xfId="7434"/>
    <cellStyle name="Heading 1 2 6 2 4 2" xfId="32034"/>
    <cellStyle name="Heading 1 2 6 2 5" xfId="7435"/>
    <cellStyle name="Heading 1 2 6 2 5 2" xfId="28682"/>
    <cellStyle name="Heading 1 2 6 2 6" xfId="7436"/>
    <cellStyle name="Heading 1 2 6 2 6 2" xfId="38615"/>
    <cellStyle name="Heading 1 2 6 2 7" xfId="27990"/>
    <cellStyle name="Heading 1 2 6 3" xfId="7437"/>
    <cellStyle name="Heading 1 2 6 3 2" xfId="31773"/>
    <cellStyle name="Heading 1 2 6 4" xfId="7438"/>
    <cellStyle name="Heading 1 2 6 4 2" xfId="31457"/>
    <cellStyle name="Heading 1 2 6 5" xfId="7439"/>
    <cellStyle name="Heading 1 2 6 5 2" xfId="32976"/>
    <cellStyle name="Heading 1 2 6 6" xfId="23104"/>
    <cellStyle name="Heading 1 2 7" xfId="7440"/>
    <cellStyle name="Heading 1 2 7 2" xfId="7441"/>
    <cellStyle name="Heading 1 2 7 2 2" xfId="7442"/>
    <cellStyle name="Heading 1 2 7 2 2 2" xfId="30435"/>
    <cellStyle name="Heading 1 2 7 2 3" xfId="7443"/>
    <cellStyle name="Heading 1 2 7 2 3 2" xfId="29696"/>
    <cellStyle name="Heading 1 2 7 2 4" xfId="7444"/>
    <cellStyle name="Heading 1 2 7 2 4 2" xfId="30084"/>
    <cellStyle name="Heading 1 2 7 2 5" xfId="7445"/>
    <cellStyle name="Heading 1 2 7 2 5 2" xfId="29935"/>
    <cellStyle name="Heading 1 2 7 2 6" xfId="7446"/>
    <cellStyle name="Heading 1 2 7 2 6 2" xfId="38616"/>
    <cellStyle name="Heading 1 2 7 2 7" xfId="27991"/>
    <cellStyle name="Heading 1 2 7 3" xfId="7447"/>
    <cellStyle name="Heading 1 2 7 3 2" xfId="28584"/>
    <cellStyle name="Heading 1 2 7 4" xfId="7448"/>
    <cellStyle name="Heading 1 2 7 4 2" xfId="31458"/>
    <cellStyle name="Heading 1 2 7 5" xfId="7449"/>
    <cellStyle name="Heading 1 2 7 5 2" xfId="32975"/>
    <cellStyle name="Heading 1 2 7 6" xfId="23105"/>
    <cellStyle name="Heading 1 2 8" xfId="7450"/>
    <cellStyle name="Heading 1 2 8 2" xfId="7451"/>
    <cellStyle name="Heading 1 2 8 2 2" xfId="7452"/>
    <cellStyle name="Heading 1 2 8 2 2 2" xfId="30436"/>
    <cellStyle name="Heading 1 2 8 2 3" xfId="7453"/>
    <cellStyle name="Heading 1 2 8 2 3 2" xfId="29695"/>
    <cellStyle name="Heading 1 2 8 2 4" xfId="7454"/>
    <cellStyle name="Heading 1 2 8 2 4 2" xfId="30085"/>
    <cellStyle name="Heading 1 2 8 2 5" xfId="7455"/>
    <cellStyle name="Heading 1 2 8 2 5 2" xfId="29934"/>
    <cellStyle name="Heading 1 2 8 2 6" xfId="7456"/>
    <cellStyle name="Heading 1 2 8 2 6 2" xfId="38617"/>
    <cellStyle name="Heading 1 2 8 2 7" xfId="27992"/>
    <cellStyle name="Heading 1 2 8 3" xfId="7457"/>
    <cellStyle name="Heading 1 2 8 3 2" xfId="28583"/>
    <cellStyle name="Heading 1 2 8 4" xfId="7458"/>
    <cellStyle name="Heading 1 2 8 4 2" xfId="31459"/>
    <cellStyle name="Heading 1 2 8 5" xfId="7459"/>
    <cellStyle name="Heading 1 2 8 5 2" xfId="32974"/>
    <cellStyle name="Heading 1 2 8 6" xfId="23106"/>
    <cellStyle name="Heading 1 2 9" xfId="7460"/>
    <cellStyle name="Heading 1 2 9 2" xfId="7461"/>
    <cellStyle name="Heading 1 2 9 2 2" xfId="7462"/>
    <cellStyle name="Heading 1 2 9 2 2 2" xfId="30437"/>
    <cellStyle name="Heading 1 2 9 2 3" xfId="7463"/>
    <cellStyle name="Heading 1 2 9 2 3 2" xfId="29694"/>
    <cellStyle name="Heading 1 2 9 2 4" xfId="7464"/>
    <cellStyle name="Heading 1 2 9 2 4 2" xfId="30086"/>
    <cellStyle name="Heading 1 2 9 2 5" xfId="7465"/>
    <cellStyle name="Heading 1 2 9 2 5 2" xfId="32644"/>
    <cellStyle name="Heading 1 2 9 2 6" xfId="7466"/>
    <cellStyle name="Heading 1 2 9 2 6 2" xfId="38618"/>
    <cellStyle name="Heading 1 2 9 2 7" xfId="27993"/>
    <cellStyle name="Heading 1 2 9 3" xfId="7467"/>
    <cellStyle name="Heading 1 2 9 3 2" xfId="28582"/>
    <cellStyle name="Heading 1 2 9 4" xfId="7468"/>
    <cellStyle name="Heading 1 2 9 4 2" xfId="31460"/>
    <cellStyle name="Heading 1 2 9 5" xfId="7469"/>
    <cellStyle name="Heading 1 2 9 5 2" xfId="29179"/>
    <cellStyle name="Heading 1 2 9 6" xfId="23107"/>
    <cellStyle name="Heading 1 3" xfId="7470"/>
    <cellStyle name="Heading 1 3 2" xfId="7471"/>
    <cellStyle name="Heading 1 3 2 2" xfId="7472"/>
    <cellStyle name="Heading 1 3 2 2 2" xfId="7473"/>
    <cellStyle name="Heading 1 3 2 2 2 2" xfId="30439"/>
    <cellStyle name="Heading 1 3 2 2 3" xfId="7474"/>
    <cellStyle name="Heading 1 3 2 2 3 2" xfId="29692"/>
    <cellStyle name="Heading 1 3 2 2 4" xfId="7475"/>
    <cellStyle name="Heading 1 3 2 2 4 2" xfId="30087"/>
    <cellStyle name="Heading 1 3 2 2 5" xfId="7476"/>
    <cellStyle name="Heading 1 3 2 2 5 2" xfId="32647"/>
    <cellStyle name="Heading 1 3 2 2 6" xfId="7477"/>
    <cellStyle name="Heading 1 3 2 2 6 2" xfId="38620"/>
    <cellStyle name="Heading 1 3 2 2 7" xfId="27995"/>
    <cellStyle name="Heading 1 3 2 3" xfId="7478"/>
    <cellStyle name="Heading 1 3 2 3 2" xfId="31771"/>
    <cellStyle name="Heading 1 3 2 4" xfId="7479"/>
    <cellStyle name="Heading 1 3 2 4 2" xfId="31463"/>
    <cellStyle name="Heading 1 3 2 5" xfId="7480"/>
    <cellStyle name="Heading 1 3 2 5 2" xfId="29177"/>
    <cellStyle name="Heading 1 3 2 6" xfId="23109"/>
    <cellStyle name="Heading 1 3 3" xfId="7481"/>
    <cellStyle name="Heading 1 3 3 2" xfId="7482"/>
    <cellStyle name="Heading 1 3 3 2 2" xfId="7483"/>
    <cellStyle name="Heading 1 3 3 2 2 2" xfId="30440"/>
    <cellStyle name="Heading 1 3 3 2 3" xfId="7484"/>
    <cellStyle name="Heading 1 3 3 2 3 2" xfId="29691"/>
    <cellStyle name="Heading 1 3 3 2 4" xfId="7485"/>
    <cellStyle name="Heading 1 3 3 2 4 2" xfId="30088"/>
    <cellStyle name="Heading 1 3 3 2 5" xfId="7486"/>
    <cellStyle name="Heading 1 3 3 2 5 2" xfId="29933"/>
    <cellStyle name="Heading 1 3 3 2 6" xfId="7487"/>
    <cellStyle name="Heading 1 3 3 2 6 2" xfId="38621"/>
    <cellStyle name="Heading 1 3 3 2 7" xfId="27996"/>
    <cellStyle name="Heading 1 3 3 3" xfId="7488"/>
    <cellStyle name="Heading 1 3 3 3 2" xfId="31770"/>
    <cellStyle name="Heading 1 3 3 4" xfId="7489"/>
    <cellStyle name="Heading 1 3 3 4 2" xfId="31464"/>
    <cellStyle name="Heading 1 3 3 5" xfId="7490"/>
    <cellStyle name="Heading 1 3 3 5 2" xfId="27408"/>
    <cellStyle name="Heading 1 3 3 6" xfId="23110"/>
    <cellStyle name="Heading 1 3 4" xfId="7491"/>
    <cellStyle name="Heading 1 3 4 2" xfId="7492"/>
    <cellStyle name="Heading 1 3 4 2 2" xfId="30438"/>
    <cellStyle name="Heading 1 3 4 3" xfId="7493"/>
    <cellStyle name="Heading 1 3 4 3 2" xfId="29693"/>
    <cellStyle name="Heading 1 3 4 4" xfId="7494"/>
    <cellStyle name="Heading 1 3 4 4 2" xfId="27786"/>
    <cellStyle name="Heading 1 3 4 5" xfId="7495"/>
    <cellStyle name="Heading 1 3 4 5 2" xfId="32645"/>
    <cellStyle name="Heading 1 3 4 6" xfId="7496"/>
    <cellStyle name="Heading 1 3 4 6 2" xfId="38619"/>
    <cellStyle name="Heading 1 3 4 7" xfId="27994"/>
    <cellStyle name="Heading 1 3 5" xfId="7497"/>
    <cellStyle name="Heading 1 3 5 2" xfId="31772"/>
    <cellStyle name="Heading 1 3 6" xfId="7498"/>
    <cellStyle name="Heading 1 3 6 2" xfId="31462"/>
    <cellStyle name="Heading 1 3 7" xfId="7499"/>
    <cellStyle name="Heading 1 3 7 2" xfId="29178"/>
    <cellStyle name="Heading 1 3 8" xfId="23108"/>
    <cellStyle name="Heading 1 4" xfId="7500"/>
    <cellStyle name="Heading 1 4 2" xfId="7501"/>
    <cellStyle name="Heading 1 4 2 2" xfId="7502"/>
    <cellStyle name="Heading 1 4 2 2 2" xfId="7503"/>
    <cellStyle name="Heading 1 4 2 2 2 2" xfId="30442"/>
    <cellStyle name="Heading 1 4 2 2 3" xfId="7504"/>
    <cellStyle name="Heading 1 4 2 2 3 2" xfId="27629"/>
    <cellStyle name="Heading 1 4 2 2 4" xfId="7505"/>
    <cellStyle name="Heading 1 4 2 2 4 2" xfId="30090"/>
    <cellStyle name="Heading 1 4 2 2 5" xfId="7506"/>
    <cellStyle name="Heading 1 4 2 2 5 2" xfId="29931"/>
    <cellStyle name="Heading 1 4 2 2 6" xfId="7507"/>
    <cellStyle name="Heading 1 4 2 2 6 2" xfId="38623"/>
    <cellStyle name="Heading 1 4 2 2 7" xfId="27998"/>
    <cellStyle name="Heading 1 4 2 3" xfId="7508"/>
    <cellStyle name="Heading 1 4 2 3 2" xfId="31768"/>
    <cellStyle name="Heading 1 4 2 4" xfId="7509"/>
    <cellStyle name="Heading 1 4 2 4 2" xfId="31466"/>
    <cellStyle name="Heading 1 4 2 5" xfId="7510"/>
    <cellStyle name="Heading 1 4 2 5 2" xfId="29175"/>
    <cellStyle name="Heading 1 4 2 6" xfId="23112"/>
    <cellStyle name="Heading 1 4 3" xfId="7511"/>
    <cellStyle name="Heading 1 4 3 2" xfId="7512"/>
    <cellStyle name="Heading 1 4 3 2 2" xfId="7513"/>
    <cellStyle name="Heading 1 4 3 2 2 2" xfId="30443"/>
    <cellStyle name="Heading 1 4 3 2 3" xfId="7514"/>
    <cellStyle name="Heading 1 4 3 2 3 2" xfId="29689"/>
    <cellStyle name="Heading 1 4 3 2 4" xfId="7515"/>
    <cellStyle name="Heading 1 4 3 2 4 2" xfId="30091"/>
    <cellStyle name="Heading 1 4 3 2 5" xfId="7516"/>
    <cellStyle name="Heading 1 4 3 2 5 2" xfId="29930"/>
    <cellStyle name="Heading 1 4 3 2 6" xfId="7517"/>
    <cellStyle name="Heading 1 4 3 2 6 2" xfId="38624"/>
    <cellStyle name="Heading 1 4 3 2 7" xfId="27999"/>
    <cellStyle name="Heading 1 4 3 3" xfId="7518"/>
    <cellStyle name="Heading 1 4 3 3 2" xfId="31767"/>
    <cellStyle name="Heading 1 4 3 4" xfId="7519"/>
    <cellStyle name="Heading 1 4 3 4 2" xfId="31467"/>
    <cellStyle name="Heading 1 4 3 5" xfId="7520"/>
    <cellStyle name="Heading 1 4 3 5 2" xfId="32973"/>
    <cellStyle name="Heading 1 4 3 6" xfId="23113"/>
    <cellStyle name="Heading 1 4 4" xfId="7521"/>
    <cellStyle name="Heading 1 4 4 2" xfId="7522"/>
    <cellStyle name="Heading 1 4 4 2 2" xfId="30441"/>
    <cellStyle name="Heading 1 4 4 3" xfId="7523"/>
    <cellStyle name="Heading 1 4 4 3 2" xfId="29690"/>
    <cellStyle name="Heading 1 4 4 4" xfId="7524"/>
    <cellStyle name="Heading 1 4 4 4 2" xfId="30089"/>
    <cellStyle name="Heading 1 4 4 5" xfId="7525"/>
    <cellStyle name="Heading 1 4 4 5 2" xfId="29932"/>
    <cellStyle name="Heading 1 4 4 6" xfId="7526"/>
    <cellStyle name="Heading 1 4 4 6 2" xfId="38622"/>
    <cellStyle name="Heading 1 4 4 7" xfId="27997"/>
    <cellStyle name="Heading 1 4 5" xfId="7527"/>
    <cellStyle name="Heading 1 4 5 2" xfId="31769"/>
    <cellStyle name="Heading 1 4 6" xfId="7528"/>
    <cellStyle name="Heading 1 4 6 2" xfId="31465"/>
    <cellStyle name="Heading 1 4 7" xfId="7529"/>
    <cellStyle name="Heading 1 4 7 2" xfId="29176"/>
    <cellStyle name="Heading 1 4 8" xfId="23111"/>
    <cellStyle name="Heading 1 5" xfId="7530"/>
    <cellStyle name="Heading 1 5 10" xfId="7531"/>
    <cellStyle name="Heading 1 5 10 2" xfId="7532"/>
    <cellStyle name="Heading 1 5 10 2 2" xfId="36800"/>
    <cellStyle name="Heading 1 5 10 3" xfId="7533"/>
    <cellStyle name="Heading 1 5 10 3 2" xfId="33889"/>
    <cellStyle name="Heading 1 5 10 4" xfId="23115"/>
    <cellStyle name="Heading 1 5 11" xfId="7534"/>
    <cellStyle name="Heading 1 5 11 2" xfId="7535"/>
    <cellStyle name="Heading 1 5 11 2 2" xfId="36801"/>
    <cellStyle name="Heading 1 5 11 3" xfId="7536"/>
    <cellStyle name="Heading 1 5 11 3 2" xfId="33890"/>
    <cellStyle name="Heading 1 5 11 4" xfId="23116"/>
    <cellStyle name="Heading 1 5 12" xfId="7537"/>
    <cellStyle name="Heading 1 5 12 2" xfId="7538"/>
    <cellStyle name="Heading 1 5 12 2 2" xfId="36802"/>
    <cellStyle name="Heading 1 5 12 3" xfId="7539"/>
    <cellStyle name="Heading 1 5 12 3 2" xfId="33891"/>
    <cellStyle name="Heading 1 5 12 4" xfId="23117"/>
    <cellStyle name="Heading 1 5 13" xfId="7540"/>
    <cellStyle name="Heading 1 5 13 2" xfId="7541"/>
    <cellStyle name="Heading 1 5 13 2 2" xfId="36803"/>
    <cellStyle name="Heading 1 5 13 3" xfId="7542"/>
    <cellStyle name="Heading 1 5 13 3 2" xfId="33892"/>
    <cellStyle name="Heading 1 5 13 4" xfId="23118"/>
    <cellStyle name="Heading 1 5 14" xfId="7543"/>
    <cellStyle name="Heading 1 5 14 2" xfId="7544"/>
    <cellStyle name="Heading 1 5 14 2 2" xfId="36804"/>
    <cellStyle name="Heading 1 5 14 3" xfId="7545"/>
    <cellStyle name="Heading 1 5 14 3 2" xfId="33893"/>
    <cellStyle name="Heading 1 5 14 4" xfId="23119"/>
    <cellStyle name="Heading 1 5 15" xfId="7546"/>
    <cellStyle name="Heading 1 5 15 2" xfId="7547"/>
    <cellStyle name="Heading 1 5 15 2 2" xfId="36805"/>
    <cellStyle name="Heading 1 5 15 3" xfId="7548"/>
    <cellStyle name="Heading 1 5 15 3 2" xfId="33894"/>
    <cellStyle name="Heading 1 5 15 4" xfId="23120"/>
    <cellStyle name="Heading 1 5 16" xfId="7549"/>
    <cellStyle name="Heading 1 5 16 2" xfId="7550"/>
    <cellStyle name="Heading 1 5 16 2 2" xfId="36806"/>
    <cellStyle name="Heading 1 5 16 3" xfId="7551"/>
    <cellStyle name="Heading 1 5 16 3 2" xfId="33895"/>
    <cellStyle name="Heading 1 5 16 4" xfId="23121"/>
    <cellStyle name="Heading 1 5 17" xfId="7552"/>
    <cellStyle name="Heading 1 5 17 2" xfId="7553"/>
    <cellStyle name="Heading 1 5 17 2 2" xfId="36807"/>
    <cellStyle name="Heading 1 5 17 3" xfId="7554"/>
    <cellStyle name="Heading 1 5 17 3 2" xfId="33896"/>
    <cellStyle name="Heading 1 5 17 4" xfId="23122"/>
    <cellStyle name="Heading 1 5 18" xfId="7555"/>
    <cellStyle name="Heading 1 5 18 2" xfId="7556"/>
    <cellStyle name="Heading 1 5 18 2 2" xfId="36808"/>
    <cellStyle name="Heading 1 5 18 3" xfId="7557"/>
    <cellStyle name="Heading 1 5 18 3 2" xfId="33897"/>
    <cellStyle name="Heading 1 5 18 4" xfId="23123"/>
    <cellStyle name="Heading 1 5 19" xfId="7558"/>
    <cellStyle name="Heading 1 5 19 2" xfId="7559"/>
    <cellStyle name="Heading 1 5 19 2 2" xfId="36809"/>
    <cellStyle name="Heading 1 5 19 3" xfId="7560"/>
    <cellStyle name="Heading 1 5 19 3 2" xfId="33898"/>
    <cellStyle name="Heading 1 5 19 4" xfId="23124"/>
    <cellStyle name="Heading 1 5 2" xfId="7561"/>
    <cellStyle name="Heading 1 5 2 2" xfId="7562"/>
    <cellStyle name="Heading 1 5 2 2 2" xfId="7563"/>
    <cellStyle name="Heading 1 5 2 2 2 2" xfId="30446"/>
    <cellStyle name="Heading 1 5 2 2 3" xfId="7564"/>
    <cellStyle name="Heading 1 5 2 2 3 2" xfId="29685"/>
    <cellStyle name="Heading 1 5 2 2 4" xfId="7565"/>
    <cellStyle name="Heading 1 5 2 2 4 2" xfId="30093"/>
    <cellStyle name="Heading 1 5 2 2 5" xfId="7566"/>
    <cellStyle name="Heading 1 5 2 2 5 2" xfId="29929"/>
    <cellStyle name="Heading 1 5 2 2 6" xfId="7567"/>
    <cellStyle name="Heading 1 5 2 2 6 2" xfId="38626"/>
    <cellStyle name="Heading 1 5 2 2 7" xfId="28001"/>
    <cellStyle name="Heading 1 5 2 3" xfId="7568"/>
    <cellStyle name="Heading 1 5 2 3 2" xfId="31765"/>
    <cellStyle name="Heading 1 5 2 4" xfId="7569"/>
    <cellStyle name="Heading 1 5 2 4 2" xfId="31469"/>
    <cellStyle name="Heading 1 5 2 5" xfId="7570"/>
    <cellStyle name="Heading 1 5 2 5 2" xfId="32971"/>
    <cellStyle name="Heading 1 5 2 6" xfId="23125"/>
    <cellStyle name="Heading 1 5 20" xfId="7571"/>
    <cellStyle name="Heading 1 5 20 2" xfId="7572"/>
    <cellStyle name="Heading 1 5 20 2 2" xfId="36810"/>
    <cellStyle name="Heading 1 5 20 3" xfId="7573"/>
    <cellStyle name="Heading 1 5 20 3 2" xfId="33899"/>
    <cellStyle name="Heading 1 5 20 4" xfId="23126"/>
    <cellStyle name="Heading 1 5 21" xfId="7574"/>
    <cellStyle name="Heading 1 5 21 2" xfId="7575"/>
    <cellStyle name="Heading 1 5 21 2 2" xfId="36811"/>
    <cellStyle name="Heading 1 5 21 3" xfId="7576"/>
    <cellStyle name="Heading 1 5 21 3 2" xfId="33900"/>
    <cellStyle name="Heading 1 5 21 4" xfId="23127"/>
    <cellStyle name="Heading 1 5 22" xfId="7577"/>
    <cellStyle name="Heading 1 5 22 2" xfId="7578"/>
    <cellStyle name="Heading 1 5 22 2 2" xfId="36812"/>
    <cellStyle name="Heading 1 5 22 3" xfId="7579"/>
    <cellStyle name="Heading 1 5 22 3 2" xfId="33901"/>
    <cellStyle name="Heading 1 5 22 4" xfId="23128"/>
    <cellStyle name="Heading 1 5 23" xfId="7580"/>
    <cellStyle name="Heading 1 5 23 2" xfId="7581"/>
    <cellStyle name="Heading 1 5 23 2 2" xfId="36813"/>
    <cellStyle name="Heading 1 5 23 3" xfId="7582"/>
    <cellStyle name="Heading 1 5 23 3 2" xfId="33902"/>
    <cellStyle name="Heading 1 5 23 4" xfId="23129"/>
    <cellStyle name="Heading 1 5 24" xfId="7583"/>
    <cellStyle name="Heading 1 5 24 2" xfId="7584"/>
    <cellStyle name="Heading 1 5 24 2 2" xfId="36814"/>
    <cellStyle name="Heading 1 5 24 3" xfId="7585"/>
    <cellStyle name="Heading 1 5 24 3 2" xfId="33903"/>
    <cellStyle name="Heading 1 5 24 4" xfId="23130"/>
    <cellStyle name="Heading 1 5 25" xfId="7586"/>
    <cellStyle name="Heading 1 5 25 2" xfId="7587"/>
    <cellStyle name="Heading 1 5 25 2 2" xfId="36815"/>
    <cellStyle name="Heading 1 5 25 3" xfId="7588"/>
    <cellStyle name="Heading 1 5 25 3 2" xfId="33904"/>
    <cellStyle name="Heading 1 5 25 4" xfId="23131"/>
    <cellStyle name="Heading 1 5 26" xfId="7589"/>
    <cellStyle name="Heading 1 5 26 2" xfId="7590"/>
    <cellStyle name="Heading 1 5 26 2 2" xfId="36816"/>
    <cellStyle name="Heading 1 5 26 3" xfId="7591"/>
    <cellStyle name="Heading 1 5 26 3 2" xfId="33905"/>
    <cellStyle name="Heading 1 5 26 4" xfId="23132"/>
    <cellStyle name="Heading 1 5 27" xfId="7592"/>
    <cellStyle name="Heading 1 5 27 2" xfId="7593"/>
    <cellStyle name="Heading 1 5 27 2 2" xfId="36817"/>
    <cellStyle name="Heading 1 5 27 3" xfId="7594"/>
    <cellStyle name="Heading 1 5 27 3 2" xfId="33906"/>
    <cellStyle name="Heading 1 5 27 4" xfId="23133"/>
    <cellStyle name="Heading 1 5 28" xfId="7595"/>
    <cellStyle name="Heading 1 5 28 2" xfId="7596"/>
    <cellStyle name="Heading 1 5 28 2 2" xfId="36818"/>
    <cellStyle name="Heading 1 5 28 3" xfId="7597"/>
    <cellStyle name="Heading 1 5 28 3 2" xfId="33907"/>
    <cellStyle name="Heading 1 5 28 4" xfId="23134"/>
    <cellStyle name="Heading 1 5 29" xfId="7598"/>
    <cellStyle name="Heading 1 5 29 2" xfId="7599"/>
    <cellStyle name="Heading 1 5 29 2 2" xfId="36819"/>
    <cellStyle name="Heading 1 5 29 3" xfId="7600"/>
    <cellStyle name="Heading 1 5 29 3 2" xfId="33908"/>
    <cellStyle name="Heading 1 5 29 4" xfId="23135"/>
    <cellStyle name="Heading 1 5 3" xfId="7601"/>
    <cellStyle name="Heading 1 5 3 2" xfId="7602"/>
    <cellStyle name="Heading 1 5 3 2 2" xfId="7603"/>
    <cellStyle name="Heading 1 5 3 2 2 2" xfId="30447"/>
    <cellStyle name="Heading 1 5 3 2 3" xfId="7604"/>
    <cellStyle name="Heading 1 5 3 2 3 2" xfId="29683"/>
    <cellStyle name="Heading 1 5 3 2 4" xfId="7605"/>
    <cellStyle name="Heading 1 5 3 2 4 2" xfId="30094"/>
    <cellStyle name="Heading 1 5 3 2 5" xfId="7606"/>
    <cellStyle name="Heading 1 5 3 2 5 2" xfId="29928"/>
    <cellStyle name="Heading 1 5 3 2 6" xfId="7607"/>
    <cellStyle name="Heading 1 5 3 2 6 2" xfId="38627"/>
    <cellStyle name="Heading 1 5 3 2 7" xfId="28002"/>
    <cellStyle name="Heading 1 5 3 3" xfId="7608"/>
    <cellStyle name="Heading 1 5 3 3 2" xfId="31764"/>
    <cellStyle name="Heading 1 5 3 4" xfId="7609"/>
    <cellStyle name="Heading 1 5 3 4 2" xfId="31470"/>
    <cellStyle name="Heading 1 5 3 5" xfId="7610"/>
    <cellStyle name="Heading 1 5 3 5 2" xfId="32970"/>
    <cellStyle name="Heading 1 5 3 6" xfId="23136"/>
    <cellStyle name="Heading 1 5 30" xfId="7611"/>
    <cellStyle name="Heading 1 5 30 2" xfId="7612"/>
    <cellStyle name="Heading 1 5 30 2 2" xfId="36820"/>
    <cellStyle name="Heading 1 5 30 3" xfId="7613"/>
    <cellStyle name="Heading 1 5 30 3 2" xfId="33909"/>
    <cellStyle name="Heading 1 5 30 4" xfId="23137"/>
    <cellStyle name="Heading 1 5 31" xfId="7614"/>
    <cellStyle name="Heading 1 5 31 2" xfId="7615"/>
    <cellStyle name="Heading 1 5 31 2 2" xfId="36821"/>
    <cellStyle name="Heading 1 5 31 3" xfId="7616"/>
    <cellStyle name="Heading 1 5 31 3 2" xfId="33910"/>
    <cellStyle name="Heading 1 5 31 4" xfId="23138"/>
    <cellStyle name="Heading 1 5 32" xfId="7617"/>
    <cellStyle name="Heading 1 5 32 2" xfId="7618"/>
    <cellStyle name="Heading 1 5 32 2 2" xfId="36822"/>
    <cellStyle name="Heading 1 5 32 3" xfId="7619"/>
    <cellStyle name="Heading 1 5 32 3 2" xfId="33911"/>
    <cellStyle name="Heading 1 5 32 4" xfId="23139"/>
    <cellStyle name="Heading 1 5 33" xfId="7620"/>
    <cellStyle name="Heading 1 5 33 2" xfId="7621"/>
    <cellStyle name="Heading 1 5 33 2 2" xfId="36823"/>
    <cellStyle name="Heading 1 5 33 3" xfId="7622"/>
    <cellStyle name="Heading 1 5 33 3 2" xfId="33912"/>
    <cellStyle name="Heading 1 5 33 4" xfId="23140"/>
    <cellStyle name="Heading 1 5 34" xfId="7623"/>
    <cellStyle name="Heading 1 5 34 2" xfId="7624"/>
    <cellStyle name="Heading 1 5 34 2 2" xfId="36824"/>
    <cellStyle name="Heading 1 5 34 3" xfId="7625"/>
    <cellStyle name="Heading 1 5 34 3 2" xfId="33913"/>
    <cellStyle name="Heading 1 5 34 4" xfId="23141"/>
    <cellStyle name="Heading 1 5 35" xfId="7626"/>
    <cellStyle name="Heading 1 5 35 2" xfId="7627"/>
    <cellStyle name="Heading 1 5 35 2 2" xfId="36825"/>
    <cellStyle name="Heading 1 5 35 3" xfId="7628"/>
    <cellStyle name="Heading 1 5 35 3 2" xfId="33914"/>
    <cellStyle name="Heading 1 5 35 4" xfId="23142"/>
    <cellStyle name="Heading 1 5 36" xfId="7629"/>
    <cellStyle name="Heading 1 5 36 2" xfId="7630"/>
    <cellStyle name="Heading 1 5 36 2 2" xfId="36826"/>
    <cellStyle name="Heading 1 5 36 3" xfId="7631"/>
    <cellStyle name="Heading 1 5 36 3 2" xfId="33915"/>
    <cellStyle name="Heading 1 5 36 4" xfId="23143"/>
    <cellStyle name="Heading 1 5 37" xfId="7632"/>
    <cellStyle name="Heading 1 5 37 2" xfId="7633"/>
    <cellStyle name="Heading 1 5 37 2 2" xfId="36827"/>
    <cellStyle name="Heading 1 5 37 3" xfId="7634"/>
    <cellStyle name="Heading 1 5 37 3 2" xfId="33916"/>
    <cellStyle name="Heading 1 5 37 4" xfId="23144"/>
    <cellStyle name="Heading 1 5 38" xfId="7635"/>
    <cellStyle name="Heading 1 5 38 2" xfId="7636"/>
    <cellStyle name="Heading 1 5 38 2 2" xfId="36828"/>
    <cellStyle name="Heading 1 5 38 3" xfId="7637"/>
    <cellStyle name="Heading 1 5 38 3 2" xfId="33917"/>
    <cellStyle name="Heading 1 5 38 4" xfId="23145"/>
    <cellStyle name="Heading 1 5 39" xfId="7638"/>
    <cellStyle name="Heading 1 5 39 2" xfId="7639"/>
    <cellStyle name="Heading 1 5 39 2 2" xfId="36829"/>
    <cellStyle name="Heading 1 5 39 3" xfId="7640"/>
    <cellStyle name="Heading 1 5 39 3 2" xfId="33918"/>
    <cellStyle name="Heading 1 5 39 4" xfId="23146"/>
    <cellStyle name="Heading 1 5 4" xfId="7641"/>
    <cellStyle name="Heading 1 5 4 2" xfId="7642"/>
    <cellStyle name="Heading 1 5 4 2 2" xfId="7643"/>
    <cellStyle name="Heading 1 5 4 2 2 2" xfId="30448"/>
    <cellStyle name="Heading 1 5 4 2 3" xfId="7644"/>
    <cellStyle name="Heading 1 5 4 2 3 2" xfId="29682"/>
    <cellStyle name="Heading 1 5 4 2 4" xfId="7645"/>
    <cellStyle name="Heading 1 5 4 2 4 2" xfId="32036"/>
    <cellStyle name="Heading 1 5 4 2 5" xfId="7646"/>
    <cellStyle name="Heading 1 5 4 2 5 2" xfId="32648"/>
    <cellStyle name="Heading 1 5 4 2 6" xfId="7647"/>
    <cellStyle name="Heading 1 5 4 2 6 2" xfId="38628"/>
    <cellStyle name="Heading 1 5 4 2 7" xfId="28003"/>
    <cellStyle name="Heading 1 5 4 3" xfId="7648"/>
    <cellStyle name="Heading 1 5 4 3 2" xfId="31763"/>
    <cellStyle name="Heading 1 5 4 4" xfId="7649"/>
    <cellStyle name="Heading 1 5 4 4 2" xfId="31471"/>
    <cellStyle name="Heading 1 5 4 5" xfId="7650"/>
    <cellStyle name="Heading 1 5 4 5 2" xfId="32969"/>
    <cellStyle name="Heading 1 5 4 6" xfId="23147"/>
    <cellStyle name="Heading 1 5 40" xfId="7651"/>
    <cellStyle name="Heading 1 5 40 2" xfId="7652"/>
    <cellStyle name="Heading 1 5 40 2 2" xfId="30444"/>
    <cellStyle name="Heading 1 5 40 3" xfId="7653"/>
    <cellStyle name="Heading 1 5 40 3 2" xfId="29688"/>
    <cellStyle name="Heading 1 5 40 4" xfId="7654"/>
    <cellStyle name="Heading 1 5 40 4 2" xfId="30092"/>
    <cellStyle name="Heading 1 5 40 5" xfId="7655"/>
    <cellStyle name="Heading 1 5 40 5 2" xfId="27708"/>
    <cellStyle name="Heading 1 5 40 6" xfId="7656"/>
    <cellStyle name="Heading 1 5 40 6 2" xfId="38625"/>
    <cellStyle name="Heading 1 5 40 7" xfId="28000"/>
    <cellStyle name="Heading 1 5 41" xfId="7657"/>
    <cellStyle name="Heading 1 5 41 2" xfId="31766"/>
    <cellStyle name="Heading 1 5 42" xfId="7658"/>
    <cellStyle name="Heading 1 5 42 2" xfId="31468"/>
    <cellStyle name="Heading 1 5 43" xfId="7659"/>
    <cellStyle name="Heading 1 5 43 2" xfId="32972"/>
    <cellStyle name="Heading 1 5 44" xfId="23114"/>
    <cellStyle name="Heading 1 5 5" xfId="7660"/>
    <cellStyle name="Heading 1 5 5 2" xfId="7661"/>
    <cellStyle name="Heading 1 5 5 2 2" xfId="7662"/>
    <cellStyle name="Heading 1 5 5 2 2 2" xfId="30449"/>
    <cellStyle name="Heading 1 5 5 2 3" xfId="7663"/>
    <cellStyle name="Heading 1 5 5 2 3 2" xfId="29681"/>
    <cellStyle name="Heading 1 5 5 2 4" xfId="7664"/>
    <cellStyle name="Heading 1 5 5 2 4 2" xfId="32037"/>
    <cellStyle name="Heading 1 5 5 2 5" xfId="7665"/>
    <cellStyle name="Heading 1 5 5 2 5 2" xfId="32649"/>
    <cellStyle name="Heading 1 5 5 2 6" xfId="7666"/>
    <cellStyle name="Heading 1 5 5 2 6 2" xfId="38629"/>
    <cellStyle name="Heading 1 5 5 2 7" xfId="28004"/>
    <cellStyle name="Heading 1 5 5 3" xfId="7667"/>
    <cellStyle name="Heading 1 5 5 3 2" xfId="31762"/>
    <cellStyle name="Heading 1 5 5 4" xfId="7668"/>
    <cellStyle name="Heading 1 5 5 4 2" xfId="31472"/>
    <cellStyle name="Heading 1 5 5 5" xfId="7669"/>
    <cellStyle name="Heading 1 5 5 5 2" xfId="32968"/>
    <cellStyle name="Heading 1 5 5 6" xfId="23148"/>
    <cellStyle name="Heading 1 5 6" xfId="7670"/>
    <cellStyle name="Heading 1 5 6 2" xfId="7671"/>
    <cellStyle name="Heading 1 5 6 2 2" xfId="7672"/>
    <cellStyle name="Heading 1 5 6 2 2 2" xfId="30450"/>
    <cellStyle name="Heading 1 5 6 2 3" xfId="7673"/>
    <cellStyle name="Heading 1 5 6 2 3 2" xfId="29680"/>
    <cellStyle name="Heading 1 5 6 2 4" xfId="7674"/>
    <cellStyle name="Heading 1 5 6 2 4 2" xfId="32038"/>
    <cellStyle name="Heading 1 5 6 2 5" xfId="7675"/>
    <cellStyle name="Heading 1 5 6 2 5 2" xfId="29927"/>
    <cellStyle name="Heading 1 5 6 2 6" xfId="7676"/>
    <cellStyle name="Heading 1 5 6 2 6 2" xfId="38630"/>
    <cellStyle name="Heading 1 5 6 2 7" xfId="28005"/>
    <cellStyle name="Heading 1 5 6 3" xfId="7677"/>
    <cellStyle name="Heading 1 5 6 3 2" xfId="31761"/>
    <cellStyle name="Heading 1 5 6 4" xfId="7678"/>
    <cellStyle name="Heading 1 5 6 4 2" xfId="31473"/>
    <cellStyle name="Heading 1 5 6 5" xfId="7679"/>
    <cellStyle name="Heading 1 5 6 5 2" xfId="32967"/>
    <cellStyle name="Heading 1 5 6 6" xfId="23149"/>
    <cellStyle name="Heading 1 5 7" xfId="7680"/>
    <cellStyle name="Heading 1 5 7 2" xfId="7681"/>
    <cellStyle name="Heading 1 5 7 2 2" xfId="36830"/>
    <cellStyle name="Heading 1 5 7 3" xfId="7682"/>
    <cellStyle name="Heading 1 5 7 3 2" xfId="33919"/>
    <cellStyle name="Heading 1 5 7 4" xfId="23150"/>
    <cellStyle name="Heading 1 5 8" xfId="7683"/>
    <cellStyle name="Heading 1 5 8 2" xfId="7684"/>
    <cellStyle name="Heading 1 5 8 2 2" xfId="36831"/>
    <cellStyle name="Heading 1 5 8 3" xfId="7685"/>
    <cellStyle name="Heading 1 5 8 3 2" xfId="33920"/>
    <cellStyle name="Heading 1 5 8 4" xfId="23151"/>
    <cellStyle name="Heading 1 5 9" xfId="7686"/>
    <cellStyle name="Heading 1 5 9 2" xfId="7687"/>
    <cellStyle name="Heading 1 5 9 2 2" xfId="36832"/>
    <cellStyle name="Heading 1 5 9 3" xfId="7688"/>
    <cellStyle name="Heading 1 5 9 3 2" xfId="33921"/>
    <cellStyle name="Heading 1 5 9 4" xfId="23152"/>
    <cellStyle name="Heading 1 6" xfId="7689"/>
    <cellStyle name="Heading 1 6 10" xfId="7690"/>
    <cellStyle name="Heading 1 6 10 2" xfId="7691"/>
    <cellStyle name="Heading 1 6 10 2 2" xfId="36833"/>
    <cellStyle name="Heading 1 6 10 3" xfId="7692"/>
    <cellStyle name="Heading 1 6 10 3 2" xfId="33922"/>
    <cellStyle name="Heading 1 6 10 4" xfId="23154"/>
    <cellStyle name="Heading 1 6 11" xfId="7693"/>
    <cellStyle name="Heading 1 6 11 2" xfId="7694"/>
    <cellStyle name="Heading 1 6 11 2 2" xfId="36834"/>
    <cellStyle name="Heading 1 6 11 3" xfId="7695"/>
    <cellStyle name="Heading 1 6 11 3 2" xfId="33923"/>
    <cellStyle name="Heading 1 6 11 4" xfId="23155"/>
    <cellStyle name="Heading 1 6 12" xfId="7696"/>
    <cellStyle name="Heading 1 6 12 2" xfId="7697"/>
    <cellStyle name="Heading 1 6 12 2 2" xfId="36835"/>
    <cellStyle name="Heading 1 6 12 3" xfId="7698"/>
    <cellStyle name="Heading 1 6 12 3 2" xfId="33924"/>
    <cellStyle name="Heading 1 6 12 4" xfId="23156"/>
    <cellStyle name="Heading 1 6 13" xfId="7699"/>
    <cellStyle name="Heading 1 6 13 2" xfId="7700"/>
    <cellStyle name="Heading 1 6 13 2 2" xfId="36836"/>
    <cellStyle name="Heading 1 6 13 3" xfId="7701"/>
    <cellStyle name="Heading 1 6 13 3 2" xfId="33925"/>
    <cellStyle name="Heading 1 6 13 4" xfId="23157"/>
    <cellStyle name="Heading 1 6 14" xfId="7702"/>
    <cellStyle name="Heading 1 6 14 2" xfId="7703"/>
    <cellStyle name="Heading 1 6 14 2 2" xfId="36837"/>
    <cellStyle name="Heading 1 6 14 3" xfId="7704"/>
    <cellStyle name="Heading 1 6 14 3 2" xfId="33926"/>
    <cellStyle name="Heading 1 6 14 4" xfId="23158"/>
    <cellStyle name="Heading 1 6 15" xfId="7705"/>
    <cellStyle name="Heading 1 6 15 2" xfId="7706"/>
    <cellStyle name="Heading 1 6 15 2 2" xfId="36838"/>
    <cellStyle name="Heading 1 6 15 3" xfId="7707"/>
    <cellStyle name="Heading 1 6 15 3 2" xfId="33927"/>
    <cellStyle name="Heading 1 6 15 4" xfId="23159"/>
    <cellStyle name="Heading 1 6 16" xfId="7708"/>
    <cellStyle name="Heading 1 6 16 2" xfId="7709"/>
    <cellStyle name="Heading 1 6 16 2 2" xfId="36839"/>
    <cellStyle name="Heading 1 6 16 3" xfId="7710"/>
    <cellStyle name="Heading 1 6 16 3 2" xfId="33928"/>
    <cellStyle name="Heading 1 6 16 4" xfId="23160"/>
    <cellStyle name="Heading 1 6 17" xfId="7711"/>
    <cellStyle name="Heading 1 6 17 2" xfId="7712"/>
    <cellStyle name="Heading 1 6 17 2 2" xfId="36840"/>
    <cellStyle name="Heading 1 6 17 3" xfId="7713"/>
    <cellStyle name="Heading 1 6 17 3 2" xfId="33929"/>
    <cellStyle name="Heading 1 6 17 4" xfId="23161"/>
    <cellStyle name="Heading 1 6 18" xfId="7714"/>
    <cellStyle name="Heading 1 6 18 2" xfId="7715"/>
    <cellStyle name="Heading 1 6 18 2 2" xfId="36841"/>
    <cellStyle name="Heading 1 6 18 3" xfId="7716"/>
    <cellStyle name="Heading 1 6 18 3 2" xfId="33930"/>
    <cellStyle name="Heading 1 6 18 4" xfId="23162"/>
    <cellStyle name="Heading 1 6 19" xfId="7717"/>
    <cellStyle name="Heading 1 6 19 2" xfId="7718"/>
    <cellStyle name="Heading 1 6 19 2 2" xfId="36842"/>
    <cellStyle name="Heading 1 6 19 3" xfId="7719"/>
    <cellStyle name="Heading 1 6 19 3 2" xfId="33931"/>
    <cellStyle name="Heading 1 6 19 4" xfId="23163"/>
    <cellStyle name="Heading 1 6 2" xfId="7720"/>
    <cellStyle name="Heading 1 6 2 2" xfId="7721"/>
    <cellStyle name="Heading 1 6 2 2 2" xfId="7722"/>
    <cellStyle name="Heading 1 6 2 2 2 2" xfId="30453"/>
    <cellStyle name="Heading 1 6 2 2 3" xfId="7723"/>
    <cellStyle name="Heading 1 6 2 2 3 2" xfId="29678"/>
    <cellStyle name="Heading 1 6 2 2 4" xfId="7724"/>
    <cellStyle name="Heading 1 6 2 2 4 2" xfId="32039"/>
    <cellStyle name="Heading 1 6 2 2 5" xfId="7725"/>
    <cellStyle name="Heading 1 6 2 2 5 2" xfId="31883"/>
    <cellStyle name="Heading 1 6 2 2 6" xfId="7726"/>
    <cellStyle name="Heading 1 6 2 2 6 2" xfId="38632"/>
    <cellStyle name="Heading 1 6 2 2 7" xfId="28007"/>
    <cellStyle name="Heading 1 6 2 3" xfId="7727"/>
    <cellStyle name="Heading 1 6 2 3 2" xfId="31759"/>
    <cellStyle name="Heading 1 6 2 4" xfId="7728"/>
    <cellStyle name="Heading 1 6 2 4 2" xfId="31475"/>
    <cellStyle name="Heading 1 6 2 5" xfId="7729"/>
    <cellStyle name="Heading 1 6 2 5 2" xfId="32966"/>
    <cellStyle name="Heading 1 6 2 6" xfId="23164"/>
    <cellStyle name="Heading 1 6 20" xfId="7730"/>
    <cellStyle name="Heading 1 6 20 2" xfId="7731"/>
    <cellStyle name="Heading 1 6 20 2 2" xfId="36843"/>
    <cellStyle name="Heading 1 6 20 3" xfId="7732"/>
    <cellStyle name="Heading 1 6 20 3 2" xfId="33932"/>
    <cellStyle name="Heading 1 6 20 4" xfId="23165"/>
    <cellStyle name="Heading 1 6 21" xfId="7733"/>
    <cellStyle name="Heading 1 6 21 2" xfId="7734"/>
    <cellStyle name="Heading 1 6 21 2 2" xfId="36844"/>
    <cellStyle name="Heading 1 6 21 3" xfId="7735"/>
    <cellStyle name="Heading 1 6 21 3 2" xfId="33933"/>
    <cellStyle name="Heading 1 6 21 4" xfId="23166"/>
    <cellStyle name="Heading 1 6 22" xfId="7736"/>
    <cellStyle name="Heading 1 6 22 2" xfId="7737"/>
    <cellStyle name="Heading 1 6 22 2 2" xfId="36845"/>
    <cellStyle name="Heading 1 6 22 3" xfId="7738"/>
    <cellStyle name="Heading 1 6 22 3 2" xfId="33934"/>
    <cellStyle name="Heading 1 6 22 4" xfId="23167"/>
    <cellStyle name="Heading 1 6 23" xfId="7739"/>
    <cellStyle name="Heading 1 6 23 2" xfId="7740"/>
    <cellStyle name="Heading 1 6 23 2 2" xfId="36846"/>
    <cellStyle name="Heading 1 6 23 3" xfId="7741"/>
    <cellStyle name="Heading 1 6 23 3 2" xfId="33935"/>
    <cellStyle name="Heading 1 6 23 4" xfId="23168"/>
    <cellStyle name="Heading 1 6 24" xfId="7742"/>
    <cellStyle name="Heading 1 6 24 2" xfId="7743"/>
    <cellStyle name="Heading 1 6 24 2 2" xfId="36847"/>
    <cellStyle name="Heading 1 6 24 3" xfId="7744"/>
    <cellStyle name="Heading 1 6 24 3 2" xfId="33936"/>
    <cellStyle name="Heading 1 6 24 4" xfId="23169"/>
    <cellStyle name="Heading 1 6 25" xfId="7745"/>
    <cellStyle name="Heading 1 6 25 2" xfId="7746"/>
    <cellStyle name="Heading 1 6 25 2 2" xfId="36848"/>
    <cellStyle name="Heading 1 6 25 3" xfId="7747"/>
    <cellStyle name="Heading 1 6 25 3 2" xfId="33937"/>
    <cellStyle name="Heading 1 6 25 4" xfId="23170"/>
    <cellStyle name="Heading 1 6 26" xfId="7748"/>
    <cellStyle name="Heading 1 6 26 2" xfId="7749"/>
    <cellStyle name="Heading 1 6 26 2 2" xfId="36849"/>
    <cellStyle name="Heading 1 6 26 3" xfId="7750"/>
    <cellStyle name="Heading 1 6 26 3 2" xfId="33938"/>
    <cellStyle name="Heading 1 6 26 4" xfId="23171"/>
    <cellStyle name="Heading 1 6 27" xfId="7751"/>
    <cellStyle name="Heading 1 6 27 2" xfId="7752"/>
    <cellStyle name="Heading 1 6 27 2 2" xfId="36850"/>
    <cellStyle name="Heading 1 6 27 3" xfId="7753"/>
    <cellStyle name="Heading 1 6 27 3 2" xfId="33939"/>
    <cellStyle name="Heading 1 6 27 4" xfId="23172"/>
    <cellStyle name="Heading 1 6 28" xfId="7754"/>
    <cellStyle name="Heading 1 6 28 2" xfId="7755"/>
    <cellStyle name="Heading 1 6 28 2 2" xfId="36851"/>
    <cellStyle name="Heading 1 6 28 3" xfId="7756"/>
    <cellStyle name="Heading 1 6 28 3 2" xfId="33940"/>
    <cellStyle name="Heading 1 6 28 4" xfId="23173"/>
    <cellStyle name="Heading 1 6 29" xfId="7757"/>
    <cellStyle name="Heading 1 6 29 2" xfId="7758"/>
    <cellStyle name="Heading 1 6 29 2 2" xfId="36852"/>
    <cellStyle name="Heading 1 6 29 3" xfId="7759"/>
    <cellStyle name="Heading 1 6 29 3 2" xfId="33941"/>
    <cellStyle name="Heading 1 6 29 4" xfId="23174"/>
    <cellStyle name="Heading 1 6 3" xfId="7760"/>
    <cellStyle name="Heading 1 6 3 2" xfId="7761"/>
    <cellStyle name="Heading 1 6 3 2 2" xfId="7762"/>
    <cellStyle name="Heading 1 6 3 2 2 2" xfId="30455"/>
    <cellStyle name="Heading 1 6 3 2 3" xfId="7763"/>
    <cellStyle name="Heading 1 6 3 2 3 2" xfId="27628"/>
    <cellStyle name="Heading 1 6 3 2 4" xfId="7764"/>
    <cellStyle name="Heading 1 6 3 2 4 2" xfId="32043"/>
    <cellStyle name="Heading 1 6 3 2 5" xfId="7765"/>
    <cellStyle name="Heading 1 6 3 2 5 2" xfId="31882"/>
    <cellStyle name="Heading 1 6 3 2 6" xfId="7766"/>
    <cellStyle name="Heading 1 6 3 2 6 2" xfId="38633"/>
    <cellStyle name="Heading 1 6 3 2 7" xfId="28008"/>
    <cellStyle name="Heading 1 6 3 3" xfId="7767"/>
    <cellStyle name="Heading 1 6 3 3 2" xfId="31758"/>
    <cellStyle name="Heading 1 6 3 4" xfId="7768"/>
    <cellStyle name="Heading 1 6 3 4 2" xfId="31476"/>
    <cellStyle name="Heading 1 6 3 5" xfId="7769"/>
    <cellStyle name="Heading 1 6 3 5 2" xfId="32965"/>
    <cellStyle name="Heading 1 6 3 6" xfId="23175"/>
    <cellStyle name="Heading 1 6 30" xfId="7770"/>
    <cellStyle name="Heading 1 6 30 2" xfId="7771"/>
    <cellStyle name="Heading 1 6 30 2 2" xfId="36853"/>
    <cellStyle name="Heading 1 6 30 3" xfId="7772"/>
    <cellStyle name="Heading 1 6 30 3 2" xfId="33942"/>
    <cellStyle name="Heading 1 6 30 4" xfId="23176"/>
    <cellStyle name="Heading 1 6 31" xfId="7773"/>
    <cellStyle name="Heading 1 6 31 2" xfId="7774"/>
    <cellStyle name="Heading 1 6 31 2 2" xfId="36854"/>
    <cellStyle name="Heading 1 6 31 3" xfId="7775"/>
    <cellStyle name="Heading 1 6 31 3 2" xfId="33943"/>
    <cellStyle name="Heading 1 6 31 4" xfId="23177"/>
    <cellStyle name="Heading 1 6 32" xfId="7776"/>
    <cellStyle name="Heading 1 6 32 2" xfId="7777"/>
    <cellStyle name="Heading 1 6 32 2 2" xfId="36855"/>
    <cellStyle name="Heading 1 6 32 3" xfId="7778"/>
    <cellStyle name="Heading 1 6 32 3 2" xfId="33944"/>
    <cellStyle name="Heading 1 6 32 4" xfId="23178"/>
    <cellStyle name="Heading 1 6 33" xfId="7779"/>
    <cellStyle name="Heading 1 6 33 2" xfId="7780"/>
    <cellStyle name="Heading 1 6 33 2 2" xfId="36856"/>
    <cellStyle name="Heading 1 6 33 3" xfId="7781"/>
    <cellStyle name="Heading 1 6 33 3 2" xfId="33945"/>
    <cellStyle name="Heading 1 6 33 4" xfId="23179"/>
    <cellStyle name="Heading 1 6 34" xfId="7782"/>
    <cellStyle name="Heading 1 6 34 2" xfId="7783"/>
    <cellStyle name="Heading 1 6 34 2 2" xfId="36857"/>
    <cellStyle name="Heading 1 6 34 3" xfId="7784"/>
    <cellStyle name="Heading 1 6 34 3 2" xfId="33946"/>
    <cellStyle name="Heading 1 6 34 4" xfId="23180"/>
    <cellStyle name="Heading 1 6 35" xfId="7785"/>
    <cellStyle name="Heading 1 6 35 2" xfId="7786"/>
    <cellStyle name="Heading 1 6 35 2 2" xfId="36858"/>
    <cellStyle name="Heading 1 6 35 3" xfId="7787"/>
    <cellStyle name="Heading 1 6 35 3 2" xfId="33947"/>
    <cellStyle name="Heading 1 6 35 4" xfId="23181"/>
    <cellStyle name="Heading 1 6 36" xfId="7788"/>
    <cellStyle name="Heading 1 6 36 2" xfId="7789"/>
    <cellStyle name="Heading 1 6 36 2 2" xfId="36859"/>
    <cellStyle name="Heading 1 6 36 3" xfId="7790"/>
    <cellStyle name="Heading 1 6 36 3 2" xfId="33948"/>
    <cellStyle name="Heading 1 6 36 4" xfId="23182"/>
    <cellStyle name="Heading 1 6 37" xfId="7791"/>
    <cellStyle name="Heading 1 6 37 2" xfId="7792"/>
    <cellStyle name="Heading 1 6 37 2 2" xfId="36860"/>
    <cellStyle name="Heading 1 6 37 3" xfId="7793"/>
    <cellStyle name="Heading 1 6 37 3 2" xfId="33949"/>
    <cellStyle name="Heading 1 6 37 4" xfId="23183"/>
    <cellStyle name="Heading 1 6 38" xfId="7794"/>
    <cellStyle name="Heading 1 6 38 2" xfId="7795"/>
    <cellStyle name="Heading 1 6 38 2 2" xfId="36861"/>
    <cellStyle name="Heading 1 6 38 3" xfId="7796"/>
    <cellStyle name="Heading 1 6 38 3 2" xfId="33950"/>
    <cellStyle name="Heading 1 6 38 4" xfId="23184"/>
    <cellStyle name="Heading 1 6 39" xfId="7797"/>
    <cellStyle name="Heading 1 6 39 2" xfId="7798"/>
    <cellStyle name="Heading 1 6 39 2 2" xfId="36862"/>
    <cellStyle name="Heading 1 6 39 3" xfId="7799"/>
    <cellStyle name="Heading 1 6 39 3 2" xfId="33951"/>
    <cellStyle name="Heading 1 6 39 4" xfId="23185"/>
    <cellStyle name="Heading 1 6 4" xfId="7800"/>
    <cellStyle name="Heading 1 6 4 2" xfId="7801"/>
    <cellStyle name="Heading 1 6 4 2 2" xfId="7802"/>
    <cellStyle name="Heading 1 6 4 2 2 2" xfId="30461"/>
    <cellStyle name="Heading 1 6 4 2 3" xfId="7803"/>
    <cellStyle name="Heading 1 6 4 2 3 2" xfId="29676"/>
    <cellStyle name="Heading 1 6 4 2 4" xfId="7804"/>
    <cellStyle name="Heading 1 6 4 2 4 2" xfId="30096"/>
    <cellStyle name="Heading 1 6 4 2 5" xfId="7805"/>
    <cellStyle name="Heading 1 6 4 2 5 2" xfId="32650"/>
    <cellStyle name="Heading 1 6 4 2 6" xfId="7806"/>
    <cellStyle name="Heading 1 6 4 2 6 2" xfId="38634"/>
    <cellStyle name="Heading 1 6 4 2 7" xfId="28009"/>
    <cellStyle name="Heading 1 6 4 3" xfId="7807"/>
    <cellStyle name="Heading 1 6 4 3 2" xfId="31757"/>
    <cellStyle name="Heading 1 6 4 4" xfId="7808"/>
    <cellStyle name="Heading 1 6 4 4 2" xfId="31477"/>
    <cellStyle name="Heading 1 6 4 5" xfId="7809"/>
    <cellStyle name="Heading 1 6 4 5 2" xfId="32964"/>
    <cellStyle name="Heading 1 6 4 6" xfId="23186"/>
    <cellStyle name="Heading 1 6 40" xfId="7810"/>
    <cellStyle name="Heading 1 6 40 2" xfId="7811"/>
    <cellStyle name="Heading 1 6 40 2 2" xfId="30451"/>
    <cellStyle name="Heading 1 6 40 3" xfId="7812"/>
    <cellStyle name="Heading 1 6 40 3 2" xfId="29679"/>
    <cellStyle name="Heading 1 6 40 4" xfId="7813"/>
    <cellStyle name="Heading 1 6 40 4 2" xfId="30095"/>
    <cellStyle name="Heading 1 6 40 5" xfId="7814"/>
    <cellStyle name="Heading 1 6 40 5 2" xfId="28681"/>
    <cellStyle name="Heading 1 6 40 6" xfId="7815"/>
    <cellStyle name="Heading 1 6 40 6 2" xfId="38631"/>
    <cellStyle name="Heading 1 6 40 7" xfId="28006"/>
    <cellStyle name="Heading 1 6 41" xfId="7816"/>
    <cellStyle name="Heading 1 6 41 2" xfId="31760"/>
    <cellStyle name="Heading 1 6 42" xfId="7817"/>
    <cellStyle name="Heading 1 6 42 2" xfId="31474"/>
    <cellStyle name="Heading 1 6 43" xfId="7818"/>
    <cellStyle name="Heading 1 6 43 2" xfId="29174"/>
    <cellStyle name="Heading 1 6 44" xfId="23153"/>
    <cellStyle name="Heading 1 6 5" xfId="7819"/>
    <cellStyle name="Heading 1 6 5 2" xfId="7820"/>
    <cellStyle name="Heading 1 6 5 2 2" xfId="7821"/>
    <cellStyle name="Heading 1 6 5 2 2 2" xfId="30462"/>
    <cellStyle name="Heading 1 6 5 2 3" xfId="7822"/>
    <cellStyle name="Heading 1 6 5 2 3 2" xfId="29675"/>
    <cellStyle name="Heading 1 6 5 2 4" xfId="7823"/>
    <cellStyle name="Heading 1 6 5 2 4 2" xfId="30098"/>
    <cellStyle name="Heading 1 6 5 2 5" xfId="7824"/>
    <cellStyle name="Heading 1 6 5 2 5 2" xfId="32652"/>
    <cellStyle name="Heading 1 6 5 2 6" xfId="7825"/>
    <cellStyle name="Heading 1 6 5 2 6 2" xfId="38635"/>
    <cellStyle name="Heading 1 6 5 2 7" xfId="28010"/>
    <cellStyle name="Heading 1 6 5 3" xfId="7826"/>
    <cellStyle name="Heading 1 6 5 3 2" xfId="28581"/>
    <cellStyle name="Heading 1 6 5 4" xfId="7827"/>
    <cellStyle name="Heading 1 6 5 4 2" xfId="31478"/>
    <cellStyle name="Heading 1 6 5 5" xfId="7828"/>
    <cellStyle name="Heading 1 6 5 5 2" xfId="27545"/>
    <cellStyle name="Heading 1 6 5 6" xfId="23187"/>
    <cellStyle name="Heading 1 6 6" xfId="7829"/>
    <cellStyle name="Heading 1 6 6 2" xfId="7830"/>
    <cellStyle name="Heading 1 6 6 2 2" xfId="7831"/>
    <cellStyle name="Heading 1 6 6 2 2 2" xfId="30463"/>
    <cellStyle name="Heading 1 6 6 2 3" xfId="7832"/>
    <cellStyle name="Heading 1 6 6 2 3 2" xfId="29674"/>
    <cellStyle name="Heading 1 6 6 2 4" xfId="7833"/>
    <cellStyle name="Heading 1 6 6 2 4 2" xfId="32044"/>
    <cellStyle name="Heading 1 6 6 2 5" xfId="7834"/>
    <cellStyle name="Heading 1 6 6 2 5 2" xfId="29926"/>
    <cellStyle name="Heading 1 6 6 2 6" xfId="7835"/>
    <cellStyle name="Heading 1 6 6 2 6 2" xfId="38636"/>
    <cellStyle name="Heading 1 6 6 2 7" xfId="28011"/>
    <cellStyle name="Heading 1 6 6 3" xfId="7836"/>
    <cellStyle name="Heading 1 6 6 3 2" xfId="28580"/>
    <cellStyle name="Heading 1 6 6 4" xfId="7837"/>
    <cellStyle name="Heading 1 6 6 4 2" xfId="31479"/>
    <cellStyle name="Heading 1 6 6 5" xfId="7838"/>
    <cellStyle name="Heading 1 6 6 5 2" xfId="29173"/>
    <cellStyle name="Heading 1 6 6 6" xfId="23188"/>
    <cellStyle name="Heading 1 6 7" xfId="7839"/>
    <cellStyle name="Heading 1 6 7 2" xfId="7840"/>
    <cellStyle name="Heading 1 6 7 2 2" xfId="36863"/>
    <cellStyle name="Heading 1 6 7 3" xfId="7841"/>
    <cellStyle name="Heading 1 6 7 3 2" xfId="33952"/>
    <cellStyle name="Heading 1 6 7 4" xfId="23189"/>
    <cellStyle name="Heading 1 6 8" xfId="7842"/>
    <cellStyle name="Heading 1 6 8 2" xfId="7843"/>
    <cellStyle name="Heading 1 6 8 2 2" xfId="36864"/>
    <cellStyle name="Heading 1 6 8 3" xfId="7844"/>
    <cellStyle name="Heading 1 6 8 3 2" xfId="33953"/>
    <cellStyle name="Heading 1 6 8 4" xfId="23190"/>
    <cellStyle name="Heading 1 6 9" xfId="7845"/>
    <cellStyle name="Heading 1 6 9 2" xfId="7846"/>
    <cellStyle name="Heading 1 6 9 2 2" xfId="36865"/>
    <cellStyle name="Heading 1 6 9 3" xfId="7847"/>
    <cellStyle name="Heading 1 6 9 3 2" xfId="33954"/>
    <cellStyle name="Heading 1 6 9 4" xfId="23191"/>
    <cellStyle name="Heading 1 7" xfId="7848"/>
    <cellStyle name="Heading 1 7 10" xfId="7849"/>
    <cellStyle name="Heading 1 7 10 2" xfId="7850"/>
    <cellStyle name="Heading 1 7 10 2 2" xfId="36866"/>
    <cellStyle name="Heading 1 7 10 3" xfId="7851"/>
    <cellStyle name="Heading 1 7 10 3 2" xfId="33955"/>
    <cellStyle name="Heading 1 7 10 4" xfId="23193"/>
    <cellStyle name="Heading 1 7 11" xfId="7852"/>
    <cellStyle name="Heading 1 7 11 2" xfId="7853"/>
    <cellStyle name="Heading 1 7 11 2 2" xfId="36867"/>
    <cellStyle name="Heading 1 7 11 3" xfId="7854"/>
    <cellStyle name="Heading 1 7 11 3 2" xfId="33956"/>
    <cellStyle name="Heading 1 7 11 4" xfId="23194"/>
    <cellStyle name="Heading 1 7 12" xfId="7855"/>
    <cellStyle name="Heading 1 7 12 2" xfId="7856"/>
    <cellStyle name="Heading 1 7 12 2 2" xfId="36868"/>
    <cellStyle name="Heading 1 7 12 3" xfId="7857"/>
    <cellStyle name="Heading 1 7 12 3 2" xfId="33957"/>
    <cellStyle name="Heading 1 7 12 4" xfId="23195"/>
    <cellStyle name="Heading 1 7 13" xfId="7858"/>
    <cellStyle name="Heading 1 7 13 2" xfId="7859"/>
    <cellStyle name="Heading 1 7 13 2 2" xfId="36869"/>
    <cellStyle name="Heading 1 7 13 3" xfId="7860"/>
    <cellStyle name="Heading 1 7 13 3 2" xfId="33958"/>
    <cellStyle name="Heading 1 7 13 4" xfId="23196"/>
    <cellStyle name="Heading 1 7 14" xfId="7861"/>
    <cellStyle name="Heading 1 7 14 2" xfId="7862"/>
    <cellStyle name="Heading 1 7 14 2 2" xfId="36870"/>
    <cellStyle name="Heading 1 7 14 3" xfId="7863"/>
    <cellStyle name="Heading 1 7 14 3 2" xfId="33959"/>
    <cellStyle name="Heading 1 7 14 4" xfId="23197"/>
    <cellStyle name="Heading 1 7 15" xfId="7864"/>
    <cellStyle name="Heading 1 7 15 2" xfId="7865"/>
    <cellStyle name="Heading 1 7 15 2 2" xfId="36871"/>
    <cellStyle name="Heading 1 7 15 3" xfId="7866"/>
    <cellStyle name="Heading 1 7 15 3 2" xfId="33960"/>
    <cellStyle name="Heading 1 7 15 4" xfId="23198"/>
    <cellStyle name="Heading 1 7 16" xfId="7867"/>
    <cellStyle name="Heading 1 7 16 2" xfId="7868"/>
    <cellStyle name="Heading 1 7 16 2 2" xfId="36872"/>
    <cellStyle name="Heading 1 7 16 3" xfId="7869"/>
    <cellStyle name="Heading 1 7 16 3 2" xfId="33961"/>
    <cellStyle name="Heading 1 7 16 4" xfId="23199"/>
    <cellStyle name="Heading 1 7 17" xfId="7870"/>
    <cellStyle name="Heading 1 7 17 2" xfId="7871"/>
    <cellStyle name="Heading 1 7 17 2 2" xfId="36873"/>
    <cellStyle name="Heading 1 7 17 3" xfId="7872"/>
    <cellStyle name="Heading 1 7 17 3 2" xfId="33962"/>
    <cellStyle name="Heading 1 7 17 4" xfId="23200"/>
    <cellStyle name="Heading 1 7 18" xfId="7873"/>
    <cellStyle name="Heading 1 7 18 2" xfId="7874"/>
    <cellStyle name="Heading 1 7 18 2 2" xfId="36874"/>
    <cellStyle name="Heading 1 7 18 3" xfId="7875"/>
    <cellStyle name="Heading 1 7 18 3 2" xfId="33963"/>
    <cellStyle name="Heading 1 7 18 4" xfId="23201"/>
    <cellStyle name="Heading 1 7 19" xfId="7876"/>
    <cellStyle name="Heading 1 7 19 2" xfId="7877"/>
    <cellStyle name="Heading 1 7 19 2 2" xfId="36875"/>
    <cellStyle name="Heading 1 7 19 3" xfId="7878"/>
    <cellStyle name="Heading 1 7 19 3 2" xfId="33964"/>
    <cellStyle name="Heading 1 7 19 4" xfId="23202"/>
    <cellStyle name="Heading 1 7 2" xfId="7879"/>
    <cellStyle name="Heading 1 7 2 2" xfId="7880"/>
    <cellStyle name="Heading 1 7 2 2 2" xfId="7881"/>
    <cellStyle name="Heading 1 7 2 2 2 2" xfId="30475"/>
    <cellStyle name="Heading 1 7 2 2 3" xfId="7882"/>
    <cellStyle name="Heading 1 7 2 2 3 2" xfId="27627"/>
    <cellStyle name="Heading 1 7 2 2 4" xfId="7883"/>
    <cellStyle name="Heading 1 7 2 2 4 2" xfId="30103"/>
    <cellStyle name="Heading 1 7 2 2 5" xfId="7884"/>
    <cellStyle name="Heading 1 7 2 2 5 2" xfId="31881"/>
    <cellStyle name="Heading 1 7 2 2 6" xfId="7885"/>
    <cellStyle name="Heading 1 7 2 2 6 2" xfId="38638"/>
    <cellStyle name="Heading 1 7 2 2 7" xfId="28013"/>
    <cellStyle name="Heading 1 7 2 3" xfId="7886"/>
    <cellStyle name="Heading 1 7 2 3 2" xfId="28578"/>
    <cellStyle name="Heading 1 7 2 4" xfId="7887"/>
    <cellStyle name="Heading 1 7 2 4 2" xfId="27285"/>
    <cellStyle name="Heading 1 7 2 5" xfId="7888"/>
    <cellStyle name="Heading 1 7 2 5 2" xfId="29171"/>
    <cellStyle name="Heading 1 7 2 6" xfId="23203"/>
    <cellStyle name="Heading 1 7 20" xfId="7889"/>
    <cellStyle name="Heading 1 7 20 2" xfId="7890"/>
    <cellStyle name="Heading 1 7 20 2 2" xfId="36876"/>
    <cellStyle name="Heading 1 7 20 3" xfId="7891"/>
    <cellStyle name="Heading 1 7 20 3 2" xfId="33965"/>
    <cellStyle name="Heading 1 7 20 4" xfId="23204"/>
    <cellStyle name="Heading 1 7 21" xfId="7892"/>
    <cellStyle name="Heading 1 7 21 2" xfId="7893"/>
    <cellStyle name="Heading 1 7 21 2 2" xfId="36877"/>
    <cellStyle name="Heading 1 7 21 3" xfId="7894"/>
    <cellStyle name="Heading 1 7 21 3 2" xfId="33966"/>
    <cellStyle name="Heading 1 7 21 4" xfId="23205"/>
    <cellStyle name="Heading 1 7 22" xfId="7895"/>
    <cellStyle name="Heading 1 7 22 2" xfId="7896"/>
    <cellStyle name="Heading 1 7 22 2 2" xfId="36878"/>
    <cellStyle name="Heading 1 7 22 3" xfId="7897"/>
    <cellStyle name="Heading 1 7 22 3 2" xfId="33967"/>
    <cellStyle name="Heading 1 7 22 4" xfId="23206"/>
    <cellStyle name="Heading 1 7 23" xfId="7898"/>
    <cellStyle name="Heading 1 7 23 2" xfId="7899"/>
    <cellStyle name="Heading 1 7 23 2 2" xfId="36879"/>
    <cellStyle name="Heading 1 7 23 3" xfId="7900"/>
    <cellStyle name="Heading 1 7 23 3 2" xfId="33968"/>
    <cellStyle name="Heading 1 7 23 4" xfId="23207"/>
    <cellStyle name="Heading 1 7 24" xfId="7901"/>
    <cellStyle name="Heading 1 7 24 2" xfId="7902"/>
    <cellStyle name="Heading 1 7 24 2 2" xfId="36880"/>
    <cellStyle name="Heading 1 7 24 3" xfId="7903"/>
    <cellStyle name="Heading 1 7 24 3 2" xfId="33969"/>
    <cellStyle name="Heading 1 7 24 4" xfId="23208"/>
    <cellStyle name="Heading 1 7 25" xfId="7904"/>
    <cellStyle name="Heading 1 7 25 2" xfId="7905"/>
    <cellStyle name="Heading 1 7 25 2 2" xfId="36881"/>
    <cellStyle name="Heading 1 7 25 3" xfId="7906"/>
    <cellStyle name="Heading 1 7 25 3 2" xfId="33970"/>
    <cellStyle name="Heading 1 7 25 4" xfId="23209"/>
    <cellStyle name="Heading 1 7 26" xfId="7907"/>
    <cellStyle name="Heading 1 7 26 2" xfId="7908"/>
    <cellStyle name="Heading 1 7 26 2 2" xfId="36882"/>
    <cellStyle name="Heading 1 7 26 3" xfId="7909"/>
    <cellStyle name="Heading 1 7 26 3 2" xfId="33971"/>
    <cellStyle name="Heading 1 7 26 4" xfId="23210"/>
    <cellStyle name="Heading 1 7 27" xfId="7910"/>
    <cellStyle name="Heading 1 7 27 2" xfId="7911"/>
    <cellStyle name="Heading 1 7 27 2 2" xfId="36883"/>
    <cellStyle name="Heading 1 7 27 3" xfId="7912"/>
    <cellStyle name="Heading 1 7 27 3 2" xfId="33972"/>
    <cellStyle name="Heading 1 7 27 4" xfId="23211"/>
    <cellStyle name="Heading 1 7 28" xfId="7913"/>
    <cellStyle name="Heading 1 7 28 2" xfId="7914"/>
    <cellStyle name="Heading 1 7 28 2 2" xfId="36884"/>
    <cellStyle name="Heading 1 7 28 3" xfId="7915"/>
    <cellStyle name="Heading 1 7 28 3 2" xfId="33973"/>
    <cellStyle name="Heading 1 7 28 4" xfId="23212"/>
    <cellStyle name="Heading 1 7 29" xfId="7916"/>
    <cellStyle name="Heading 1 7 29 2" xfId="7917"/>
    <cellStyle name="Heading 1 7 29 2 2" xfId="36885"/>
    <cellStyle name="Heading 1 7 29 3" xfId="7918"/>
    <cellStyle name="Heading 1 7 29 3 2" xfId="33974"/>
    <cellStyle name="Heading 1 7 29 4" xfId="23213"/>
    <cellStyle name="Heading 1 7 3" xfId="7919"/>
    <cellStyle name="Heading 1 7 3 2" xfId="7920"/>
    <cellStyle name="Heading 1 7 3 2 2" xfId="7921"/>
    <cellStyle name="Heading 1 7 3 2 2 2" xfId="30483"/>
    <cellStyle name="Heading 1 7 3 2 3" xfId="7922"/>
    <cellStyle name="Heading 1 7 3 2 3 2" xfId="27624"/>
    <cellStyle name="Heading 1 7 3 2 4" xfId="7923"/>
    <cellStyle name="Heading 1 7 3 2 4 2" xfId="30105"/>
    <cellStyle name="Heading 1 7 3 2 5" xfId="7924"/>
    <cellStyle name="Heading 1 7 3 2 5 2" xfId="29924"/>
    <cellStyle name="Heading 1 7 3 2 6" xfId="7925"/>
    <cellStyle name="Heading 1 7 3 2 6 2" xfId="38639"/>
    <cellStyle name="Heading 1 7 3 2 7" xfId="28014"/>
    <cellStyle name="Heading 1 7 3 3" xfId="7926"/>
    <cellStyle name="Heading 1 7 3 3 2" xfId="28577"/>
    <cellStyle name="Heading 1 7 3 4" xfId="7927"/>
    <cellStyle name="Heading 1 7 3 4 2" xfId="27286"/>
    <cellStyle name="Heading 1 7 3 5" xfId="7928"/>
    <cellStyle name="Heading 1 7 3 5 2" xfId="29170"/>
    <cellStyle name="Heading 1 7 3 6" xfId="23214"/>
    <cellStyle name="Heading 1 7 30" xfId="7929"/>
    <cellStyle name="Heading 1 7 30 2" xfId="7930"/>
    <cellStyle name="Heading 1 7 30 2 2" xfId="36886"/>
    <cellStyle name="Heading 1 7 30 3" xfId="7931"/>
    <cellStyle name="Heading 1 7 30 3 2" xfId="33975"/>
    <cellStyle name="Heading 1 7 30 4" xfId="23215"/>
    <cellStyle name="Heading 1 7 31" xfId="7932"/>
    <cellStyle name="Heading 1 7 31 2" xfId="7933"/>
    <cellStyle name="Heading 1 7 31 2 2" xfId="36887"/>
    <cellStyle name="Heading 1 7 31 3" xfId="7934"/>
    <cellStyle name="Heading 1 7 31 3 2" xfId="33976"/>
    <cellStyle name="Heading 1 7 31 4" xfId="23216"/>
    <cellStyle name="Heading 1 7 32" xfId="7935"/>
    <cellStyle name="Heading 1 7 32 2" xfId="7936"/>
    <cellStyle name="Heading 1 7 32 2 2" xfId="36888"/>
    <cellStyle name="Heading 1 7 32 3" xfId="7937"/>
    <cellStyle name="Heading 1 7 32 3 2" xfId="33977"/>
    <cellStyle name="Heading 1 7 32 4" xfId="23217"/>
    <cellStyle name="Heading 1 7 33" xfId="7938"/>
    <cellStyle name="Heading 1 7 33 2" xfId="7939"/>
    <cellStyle name="Heading 1 7 33 2 2" xfId="36889"/>
    <cellStyle name="Heading 1 7 33 3" xfId="7940"/>
    <cellStyle name="Heading 1 7 33 3 2" xfId="33978"/>
    <cellStyle name="Heading 1 7 33 4" xfId="23218"/>
    <cellStyle name="Heading 1 7 34" xfId="7941"/>
    <cellStyle name="Heading 1 7 34 2" xfId="7942"/>
    <cellStyle name="Heading 1 7 34 2 2" xfId="36890"/>
    <cellStyle name="Heading 1 7 34 3" xfId="7943"/>
    <cellStyle name="Heading 1 7 34 3 2" xfId="33979"/>
    <cellStyle name="Heading 1 7 34 4" xfId="23219"/>
    <cellStyle name="Heading 1 7 35" xfId="7944"/>
    <cellStyle name="Heading 1 7 35 2" xfId="7945"/>
    <cellStyle name="Heading 1 7 35 2 2" xfId="36891"/>
    <cellStyle name="Heading 1 7 35 3" xfId="7946"/>
    <cellStyle name="Heading 1 7 35 3 2" xfId="33980"/>
    <cellStyle name="Heading 1 7 35 4" xfId="23220"/>
    <cellStyle name="Heading 1 7 36" xfId="7947"/>
    <cellStyle name="Heading 1 7 36 2" xfId="7948"/>
    <cellStyle name="Heading 1 7 36 2 2" xfId="36892"/>
    <cellStyle name="Heading 1 7 36 3" xfId="7949"/>
    <cellStyle name="Heading 1 7 36 3 2" xfId="33981"/>
    <cellStyle name="Heading 1 7 36 4" xfId="23221"/>
    <cellStyle name="Heading 1 7 37" xfId="7950"/>
    <cellStyle name="Heading 1 7 37 2" xfId="7951"/>
    <cellStyle name="Heading 1 7 37 2 2" xfId="36893"/>
    <cellStyle name="Heading 1 7 37 3" xfId="7952"/>
    <cellStyle name="Heading 1 7 37 3 2" xfId="33982"/>
    <cellStyle name="Heading 1 7 37 4" xfId="23222"/>
    <cellStyle name="Heading 1 7 38" xfId="7953"/>
    <cellStyle name="Heading 1 7 38 2" xfId="7954"/>
    <cellStyle name="Heading 1 7 38 2 2" xfId="36894"/>
    <cellStyle name="Heading 1 7 38 3" xfId="7955"/>
    <cellStyle name="Heading 1 7 38 3 2" xfId="33983"/>
    <cellStyle name="Heading 1 7 38 4" xfId="23223"/>
    <cellStyle name="Heading 1 7 39" xfId="7956"/>
    <cellStyle name="Heading 1 7 39 2" xfId="7957"/>
    <cellStyle name="Heading 1 7 39 2 2" xfId="36895"/>
    <cellStyle name="Heading 1 7 39 3" xfId="7958"/>
    <cellStyle name="Heading 1 7 39 3 2" xfId="33984"/>
    <cellStyle name="Heading 1 7 39 4" xfId="23224"/>
    <cellStyle name="Heading 1 7 4" xfId="7959"/>
    <cellStyle name="Heading 1 7 4 2" xfId="7960"/>
    <cellStyle name="Heading 1 7 4 2 2" xfId="7961"/>
    <cellStyle name="Heading 1 7 4 2 2 2" xfId="30484"/>
    <cellStyle name="Heading 1 7 4 2 3" xfId="7962"/>
    <cellStyle name="Heading 1 7 4 2 3 2" xfId="27622"/>
    <cellStyle name="Heading 1 7 4 2 4" xfId="7963"/>
    <cellStyle name="Heading 1 7 4 2 4 2" xfId="30107"/>
    <cellStyle name="Heading 1 7 4 2 5" xfId="7964"/>
    <cellStyle name="Heading 1 7 4 2 5 2" xfId="32653"/>
    <cellStyle name="Heading 1 7 4 2 6" xfId="7965"/>
    <cellStyle name="Heading 1 7 4 2 6 2" xfId="38640"/>
    <cellStyle name="Heading 1 7 4 2 7" xfId="28015"/>
    <cellStyle name="Heading 1 7 4 3" xfId="7966"/>
    <cellStyle name="Heading 1 7 4 3 2" xfId="28576"/>
    <cellStyle name="Heading 1 7 4 4" xfId="7967"/>
    <cellStyle name="Heading 1 7 4 4 2" xfId="31481"/>
    <cellStyle name="Heading 1 7 4 5" xfId="7968"/>
    <cellStyle name="Heading 1 7 4 5 2" xfId="29169"/>
    <cellStyle name="Heading 1 7 4 6" xfId="23225"/>
    <cellStyle name="Heading 1 7 40" xfId="7969"/>
    <cellStyle name="Heading 1 7 40 2" xfId="7970"/>
    <cellStyle name="Heading 1 7 40 2 2" xfId="30467"/>
    <cellStyle name="Heading 1 7 40 3" xfId="7971"/>
    <cellStyle name="Heading 1 7 40 3 2" xfId="29672"/>
    <cellStyle name="Heading 1 7 40 4" xfId="7972"/>
    <cellStyle name="Heading 1 7 40 4 2" xfId="30099"/>
    <cellStyle name="Heading 1 7 40 5" xfId="7973"/>
    <cellStyle name="Heading 1 7 40 5 2" xfId="29925"/>
    <cellStyle name="Heading 1 7 40 6" xfId="7974"/>
    <cellStyle name="Heading 1 7 40 6 2" xfId="38637"/>
    <cellStyle name="Heading 1 7 40 7" xfId="28012"/>
    <cellStyle name="Heading 1 7 41" xfId="7975"/>
    <cellStyle name="Heading 1 7 41 2" xfId="28579"/>
    <cellStyle name="Heading 1 7 42" xfId="7976"/>
    <cellStyle name="Heading 1 7 42 2" xfId="31480"/>
    <cellStyle name="Heading 1 7 43" xfId="7977"/>
    <cellStyle name="Heading 1 7 43 2" xfId="29172"/>
    <cellStyle name="Heading 1 7 44" xfId="23192"/>
    <cellStyle name="Heading 1 7 5" xfId="7978"/>
    <cellStyle name="Heading 1 7 5 2" xfId="7979"/>
    <cellStyle name="Heading 1 7 5 2 2" xfId="7980"/>
    <cellStyle name="Heading 1 7 5 2 2 2" xfId="30485"/>
    <cellStyle name="Heading 1 7 5 2 3" xfId="7981"/>
    <cellStyle name="Heading 1 7 5 2 3 2" xfId="27621"/>
    <cellStyle name="Heading 1 7 5 2 4" xfId="7982"/>
    <cellStyle name="Heading 1 7 5 2 4 2" xfId="30109"/>
    <cellStyle name="Heading 1 7 5 2 5" xfId="7983"/>
    <cellStyle name="Heading 1 7 5 2 5 2" xfId="32654"/>
    <cellStyle name="Heading 1 7 5 2 6" xfId="7984"/>
    <cellStyle name="Heading 1 7 5 2 6 2" xfId="38641"/>
    <cellStyle name="Heading 1 7 5 2 7" xfId="28016"/>
    <cellStyle name="Heading 1 7 5 3" xfId="7985"/>
    <cellStyle name="Heading 1 7 5 3 2" xfId="28575"/>
    <cellStyle name="Heading 1 7 5 4" xfId="7986"/>
    <cellStyle name="Heading 1 7 5 4 2" xfId="31482"/>
    <cellStyle name="Heading 1 7 5 5" xfId="7987"/>
    <cellStyle name="Heading 1 7 5 5 2" xfId="29168"/>
    <cellStyle name="Heading 1 7 5 6" xfId="23226"/>
    <cellStyle name="Heading 1 7 6" xfId="7988"/>
    <cellStyle name="Heading 1 7 6 2" xfId="7989"/>
    <cellStyle name="Heading 1 7 6 2 2" xfId="7990"/>
    <cellStyle name="Heading 1 7 6 2 2 2" xfId="30486"/>
    <cellStyle name="Heading 1 7 6 2 3" xfId="7991"/>
    <cellStyle name="Heading 1 7 6 2 3 2" xfId="29671"/>
    <cellStyle name="Heading 1 7 6 2 4" xfId="7992"/>
    <cellStyle name="Heading 1 7 6 2 4 2" xfId="32046"/>
    <cellStyle name="Heading 1 7 6 2 5" xfId="7993"/>
    <cellStyle name="Heading 1 7 6 2 5 2" xfId="32655"/>
    <cellStyle name="Heading 1 7 6 2 6" xfId="7994"/>
    <cellStyle name="Heading 1 7 6 2 6 2" xfId="38642"/>
    <cellStyle name="Heading 1 7 6 2 7" xfId="28017"/>
    <cellStyle name="Heading 1 7 6 3" xfId="7995"/>
    <cellStyle name="Heading 1 7 6 3 2" xfId="31756"/>
    <cellStyle name="Heading 1 7 6 4" xfId="7996"/>
    <cellStyle name="Heading 1 7 6 4 2" xfId="27287"/>
    <cellStyle name="Heading 1 7 6 5" xfId="7997"/>
    <cellStyle name="Heading 1 7 6 5 2" xfId="29167"/>
    <cellStyle name="Heading 1 7 6 6" xfId="23227"/>
    <cellStyle name="Heading 1 7 7" xfId="7998"/>
    <cellStyle name="Heading 1 7 7 2" xfId="7999"/>
    <cellStyle name="Heading 1 7 7 2 2" xfId="36896"/>
    <cellStyle name="Heading 1 7 7 3" xfId="8000"/>
    <cellStyle name="Heading 1 7 7 3 2" xfId="33985"/>
    <cellStyle name="Heading 1 7 7 4" xfId="23228"/>
    <cellStyle name="Heading 1 7 8" xfId="8001"/>
    <cellStyle name="Heading 1 7 8 2" xfId="8002"/>
    <cellStyle name="Heading 1 7 8 2 2" xfId="36897"/>
    <cellStyle name="Heading 1 7 8 3" xfId="8003"/>
    <cellStyle name="Heading 1 7 8 3 2" xfId="33986"/>
    <cellStyle name="Heading 1 7 8 4" xfId="23229"/>
    <cellStyle name="Heading 1 7 9" xfId="8004"/>
    <cellStyle name="Heading 1 7 9 2" xfId="8005"/>
    <cellStyle name="Heading 1 7 9 2 2" xfId="36898"/>
    <cellStyle name="Heading 1 7 9 3" xfId="8006"/>
    <cellStyle name="Heading 1 7 9 3 2" xfId="33987"/>
    <cellStyle name="Heading 1 7 9 4" xfId="23230"/>
    <cellStyle name="Heading 1 8" xfId="8007"/>
    <cellStyle name="Heading 1 8 2" xfId="8008"/>
    <cellStyle name="Heading 1 8 2 2" xfId="8009"/>
    <cellStyle name="Heading 1 8 2 2 2" xfId="30488"/>
    <cellStyle name="Heading 1 8 2 3" xfId="8010"/>
    <cellStyle name="Heading 1 8 2 3 2" xfId="29670"/>
    <cellStyle name="Heading 1 8 2 4" xfId="8011"/>
    <cellStyle name="Heading 1 8 2 4 2" xfId="30110"/>
    <cellStyle name="Heading 1 8 2 5" xfId="8012"/>
    <cellStyle name="Heading 1 8 2 5 2" xfId="32656"/>
    <cellStyle name="Heading 1 8 2 6" xfId="8013"/>
    <cellStyle name="Heading 1 8 2 6 2" xfId="38643"/>
    <cellStyle name="Heading 1 8 2 7" xfId="28018"/>
    <cellStyle name="Heading 1 8 3" xfId="8014"/>
    <cellStyle name="Heading 1 8 3 2" xfId="31755"/>
    <cellStyle name="Heading 1 8 4" xfId="8015"/>
    <cellStyle name="Heading 1 8 4 2" xfId="27288"/>
    <cellStyle name="Heading 1 8 5" xfId="8016"/>
    <cellStyle name="Heading 1 8 5 2" xfId="27407"/>
    <cellStyle name="Heading 1 8 6" xfId="23231"/>
    <cellStyle name="Heading 1 9" xfId="8017"/>
    <cellStyle name="Heading 1 9 2" xfId="8018"/>
    <cellStyle name="Heading 1 9 2 2" xfId="30406"/>
    <cellStyle name="Heading 1 9 3" xfId="8019"/>
    <cellStyle name="Heading 1 9 3 2" xfId="29725"/>
    <cellStyle name="Heading 1 9 4" xfId="8020"/>
    <cellStyle name="Heading 1 9 4 2" xfId="27773"/>
    <cellStyle name="Heading 1 9 5" xfId="8021"/>
    <cellStyle name="Heading 1 9 5 2" xfId="32625"/>
    <cellStyle name="Heading 1 9 6" xfId="8022"/>
    <cellStyle name="Heading 1 9 6 2" xfId="38589"/>
    <cellStyle name="Heading 1 9 7" xfId="27964"/>
    <cellStyle name="Heading 2 10" xfId="8023"/>
    <cellStyle name="Heading 2 10 2" xfId="31754"/>
    <cellStyle name="Heading 2 11" xfId="8024"/>
    <cellStyle name="Heading 2 11 2" xfId="27289"/>
    <cellStyle name="Heading 2 12" xfId="8025"/>
    <cellStyle name="Heading 2 12 2" xfId="29166"/>
    <cellStyle name="Heading 2 2" xfId="8026"/>
    <cellStyle name="Heading 2 2 10" xfId="8027"/>
    <cellStyle name="Heading 2 2 10 2" xfId="8028"/>
    <cellStyle name="Heading 2 2 10 2 2" xfId="8029"/>
    <cellStyle name="Heading 2 2 10 2 2 2" xfId="30491"/>
    <cellStyle name="Heading 2 2 10 2 3" xfId="8030"/>
    <cellStyle name="Heading 2 2 10 2 3 2" xfId="29667"/>
    <cellStyle name="Heading 2 2 10 2 4" xfId="8031"/>
    <cellStyle name="Heading 2 2 10 2 4 2" xfId="30113"/>
    <cellStyle name="Heading 2 2 10 2 5" xfId="8032"/>
    <cellStyle name="Heading 2 2 10 2 5 2" xfId="29922"/>
    <cellStyle name="Heading 2 2 10 2 6" xfId="8033"/>
    <cellStyle name="Heading 2 2 10 2 6 2" xfId="38646"/>
    <cellStyle name="Heading 2 2 10 2 7" xfId="28021"/>
    <cellStyle name="Heading 2 2 10 3" xfId="8034"/>
    <cellStyle name="Heading 2 2 10 3 2" xfId="31752"/>
    <cellStyle name="Heading 2 2 10 4" xfId="8035"/>
    <cellStyle name="Heading 2 2 10 4 2" xfId="27291"/>
    <cellStyle name="Heading 2 2 10 5" xfId="8036"/>
    <cellStyle name="Heading 2 2 10 5 2" xfId="29164"/>
    <cellStyle name="Heading 2 2 10 6" xfId="23234"/>
    <cellStyle name="Heading 2 2 11" xfId="8037"/>
    <cellStyle name="Heading 2 2 11 2" xfId="8038"/>
    <cellStyle name="Heading 2 2 11 2 2" xfId="8039"/>
    <cellStyle name="Heading 2 2 11 2 2 2" xfId="30492"/>
    <cellStyle name="Heading 2 2 11 2 3" xfId="8040"/>
    <cellStyle name="Heading 2 2 11 2 3 2" xfId="29666"/>
    <cellStyle name="Heading 2 2 11 2 4" xfId="8041"/>
    <cellStyle name="Heading 2 2 11 2 4 2" xfId="30114"/>
    <cellStyle name="Heading 2 2 11 2 5" xfId="8042"/>
    <cellStyle name="Heading 2 2 11 2 5 2" xfId="27707"/>
    <cellStyle name="Heading 2 2 11 2 6" xfId="8043"/>
    <cellStyle name="Heading 2 2 11 2 6 2" xfId="38647"/>
    <cellStyle name="Heading 2 2 11 2 7" xfId="28022"/>
    <cellStyle name="Heading 2 2 11 3" xfId="8044"/>
    <cellStyle name="Heading 2 2 11 3 2" xfId="31751"/>
    <cellStyle name="Heading 2 2 11 4" xfId="8045"/>
    <cellStyle name="Heading 2 2 11 4 2" xfId="27292"/>
    <cellStyle name="Heading 2 2 11 5" xfId="8046"/>
    <cellStyle name="Heading 2 2 11 5 2" xfId="29163"/>
    <cellStyle name="Heading 2 2 11 6" xfId="23235"/>
    <cellStyle name="Heading 2 2 12" xfId="8047"/>
    <cellStyle name="Heading 2 2 12 2" xfId="8048"/>
    <cellStyle name="Heading 2 2 12 2 2" xfId="8049"/>
    <cellStyle name="Heading 2 2 12 2 2 2" xfId="30493"/>
    <cellStyle name="Heading 2 2 12 2 3" xfId="8050"/>
    <cellStyle name="Heading 2 2 12 2 3 2" xfId="29665"/>
    <cellStyle name="Heading 2 2 12 2 4" xfId="8051"/>
    <cellStyle name="Heading 2 2 12 2 4 2" xfId="30115"/>
    <cellStyle name="Heading 2 2 12 2 5" xfId="8052"/>
    <cellStyle name="Heading 2 2 12 2 5 2" xfId="29921"/>
    <cellStyle name="Heading 2 2 12 2 6" xfId="8053"/>
    <cellStyle name="Heading 2 2 12 2 6 2" xfId="38648"/>
    <cellStyle name="Heading 2 2 12 2 7" xfId="28023"/>
    <cellStyle name="Heading 2 2 12 3" xfId="8054"/>
    <cellStyle name="Heading 2 2 12 3 2" xfId="31750"/>
    <cellStyle name="Heading 2 2 12 4" xfId="8055"/>
    <cellStyle name="Heading 2 2 12 4 2" xfId="27293"/>
    <cellStyle name="Heading 2 2 12 5" xfId="8056"/>
    <cellStyle name="Heading 2 2 12 5 2" xfId="29162"/>
    <cellStyle name="Heading 2 2 12 6" xfId="23236"/>
    <cellStyle name="Heading 2 2 13" xfId="8057"/>
    <cellStyle name="Heading 2 2 13 2" xfId="8058"/>
    <cellStyle name="Heading 2 2 13 2 2" xfId="8059"/>
    <cellStyle name="Heading 2 2 13 2 2 2" xfId="30494"/>
    <cellStyle name="Heading 2 2 13 2 3" xfId="8060"/>
    <cellStyle name="Heading 2 2 13 2 3 2" xfId="27620"/>
    <cellStyle name="Heading 2 2 13 2 4" xfId="8061"/>
    <cellStyle name="Heading 2 2 13 2 4 2" xfId="30116"/>
    <cellStyle name="Heading 2 2 13 2 5" xfId="8062"/>
    <cellStyle name="Heading 2 2 13 2 5 2" xfId="29920"/>
    <cellStyle name="Heading 2 2 13 2 6" xfId="8063"/>
    <cellStyle name="Heading 2 2 13 2 6 2" xfId="38649"/>
    <cellStyle name="Heading 2 2 13 2 7" xfId="28024"/>
    <cellStyle name="Heading 2 2 13 3" xfId="8064"/>
    <cellStyle name="Heading 2 2 13 3 2" xfId="28574"/>
    <cellStyle name="Heading 2 2 13 4" xfId="8065"/>
    <cellStyle name="Heading 2 2 13 4 2" xfId="27294"/>
    <cellStyle name="Heading 2 2 13 5" xfId="8066"/>
    <cellStyle name="Heading 2 2 13 5 2" xfId="29160"/>
    <cellStyle name="Heading 2 2 13 6" xfId="23237"/>
    <cellStyle name="Heading 2 2 14" xfId="8067"/>
    <cellStyle name="Heading 2 2 14 2" xfId="8068"/>
    <cellStyle name="Heading 2 2 14 2 2" xfId="8069"/>
    <cellStyle name="Heading 2 2 14 2 2 2" xfId="30495"/>
    <cellStyle name="Heading 2 2 14 2 3" xfId="8070"/>
    <cellStyle name="Heading 2 2 14 2 3 2" xfId="29664"/>
    <cellStyle name="Heading 2 2 14 2 4" xfId="8071"/>
    <cellStyle name="Heading 2 2 14 2 4 2" xfId="30117"/>
    <cellStyle name="Heading 2 2 14 2 5" xfId="8072"/>
    <cellStyle name="Heading 2 2 14 2 5 2" xfId="29919"/>
    <cellStyle name="Heading 2 2 14 2 6" xfId="8073"/>
    <cellStyle name="Heading 2 2 14 2 6 2" xfId="38650"/>
    <cellStyle name="Heading 2 2 14 2 7" xfId="28025"/>
    <cellStyle name="Heading 2 2 14 3" xfId="8074"/>
    <cellStyle name="Heading 2 2 14 3 2" xfId="31749"/>
    <cellStyle name="Heading 2 2 14 4" xfId="8075"/>
    <cellStyle name="Heading 2 2 14 4 2" xfId="27295"/>
    <cellStyle name="Heading 2 2 14 5" xfId="8076"/>
    <cellStyle name="Heading 2 2 14 5 2" xfId="29159"/>
    <cellStyle name="Heading 2 2 14 6" xfId="23238"/>
    <cellStyle name="Heading 2 2 15" xfId="8077"/>
    <cellStyle name="Heading 2 2 15 2" xfId="8078"/>
    <cellStyle name="Heading 2 2 15 2 2" xfId="8079"/>
    <cellStyle name="Heading 2 2 15 2 2 2" xfId="30496"/>
    <cellStyle name="Heading 2 2 15 2 3" xfId="8080"/>
    <cellStyle name="Heading 2 2 15 2 3 2" xfId="29663"/>
    <cellStyle name="Heading 2 2 15 2 4" xfId="8081"/>
    <cellStyle name="Heading 2 2 15 2 4 2" xfId="30121"/>
    <cellStyle name="Heading 2 2 15 2 5" xfId="8082"/>
    <cellStyle name="Heading 2 2 15 2 5 2" xfId="27706"/>
    <cellStyle name="Heading 2 2 15 2 6" xfId="8083"/>
    <cellStyle name="Heading 2 2 15 2 6 2" xfId="38651"/>
    <cellStyle name="Heading 2 2 15 2 7" xfId="28026"/>
    <cellStyle name="Heading 2 2 15 3" xfId="8084"/>
    <cellStyle name="Heading 2 2 15 3 2" xfId="31748"/>
    <cellStyle name="Heading 2 2 15 4" xfId="8085"/>
    <cellStyle name="Heading 2 2 15 4 2" xfId="28943"/>
    <cellStyle name="Heading 2 2 15 5" xfId="8086"/>
    <cellStyle name="Heading 2 2 15 5 2" xfId="29158"/>
    <cellStyle name="Heading 2 2 15 6" xfId="23239"/>
    <cellStyle name="Heading 2 2 16" xfId="8087"/>
    <cellStyle name="Heading 2 2 16 2" xfId="8088"/>
    <cellStyle name="Heading 2 2 16 2 2" xfId="8089"/>
    <cellStyle name="Heading 2 2 16 2 2 2" xfId="30497"/>
    <cellStyle name="Heading 2 2 16 2 3" xfId="8090"/>
    <cellStyle name="Heading 2 2 16 2 3 2" xfId="29662"/>
    <cellStyle name="Heading 2 2 16 2 4" xfId="8091"/>
    <cellStyle name="Heading 2 2 16 2 4 2" xfId="32047"/>
    <cellStyle name="Heading 2 2 16 2 5" xfId="8092"/>
    <cellStyle name="Heading 2 2 16 2 5 2" xfId="27705"/>
    <cellStyle name="Heading 2 2 16 2 6" xfId="8093"/>
    <cellStyle name="Heading 2 2 16 2 6 2" xfId="38652"/>
    <cellStyle name="Heading 2 2 16 2 7" xfId="28027"/>
    <cellStyle name="Heading 2 2 16 3" xfId="8094"/>
    <cellStyle name="Heading 2 2 16 3 2" xfId="31747"/>
    <cellStyle name="Heading 2 2 16 4" xfId="8095"/>
    <cellStyle name="Heading 2 2 16 4 2" xfId="28944"/>
    <cellStyle name="Heading 2 2 16 5" xfId="8096"/>
    <cellStyle name="Heading 2 2 16 5 2" xfId="29157"/>
    <cellStyle name="Heading 2 2 16 6" xfId="23240"/>
    <cellStyle name="Heading 2 2 17" xfId="8097"/>
    <cellStyle name="Heading 2 2 17 2" xfId="8098"/>
    <cellStyle name="Heading 2 2 17 2 2" xfId="8099"/>
    <cellStyle name="Heading 2 2 17 2 2 2" xfId="30498"/>
    <cellStyle name="Heading 2 2 17 2 3" xfId="8100"/>
    <cellStyle name="Heading 2 2 17 2 3 2" xfId="29661"/>
    <cellStyle name="Heading 2 2 17 2 4" xfId="8101"/>
    <cellStyle name="Heading 2 2 17 2 4 2" xfId="30122"/>
    <cellStyle name="Heading 2 2 17 2 5" xfId="8102"/>
    <cellStyle name="Heading 2 2 17 2 5 2" xfId="27704"/>
    <cellStyle name="Heading 2 2 17 2 6" xfId="8103"/>
    <cellStyle name="Heading 2 2 17 2 6 2" xfId="38653"/>
    <cellStyle name="Heading 2 2 17 2 7" xfId="28028"/>
    <cellStyle name="Heading 2 2 17 3" xfId="8104"/>
    <cellStyle name="Heading 2 2 17 3 2" xfId="28928"/>
    <cellStyle name="Heading 2 2 17 4" xfId="8105"/>
    <cellStyle name="Heading 2 2 17 4 2" xfId="28945"/>
    <cellStyle name="Heading 2 2 17 5" xfId="8106"/>
    <cellStyle name="Heading 2 2 17 5 2" xfId="27406"/>
    <cellStyle name="Heading 2 2 17 6" xfId="23241"/>
    <cellStyle name="Heading 2 2 18" xfId="8107"/>
    <cellStyle name="Heading 2 2 18 2" xfId="8108"/>
    <cellStyle name="Heading 2 2 18 2 2" xfId="8109"/>
    <cellStyle name="Heading 2 2 18 2 2 2" xfId="30499"/>
    <cellStyle name="Heading 2 2 18 2 3" xfId="8110"/>
    <cellStyle name="Heading 2 2 18 2 3 2" xfId="29660"/>
    <cellStyle name="Heading 2 2 18 2 4" xfId="8111"/>
    <cellStyle name="Heading 2 2 18 2 4 2" xfId="30123"/>
    <cellStyle name="Heading 2 2 18 2 5" xfId="8112"/>
    <cellStyle name="Heading 2 2 18 2 5 2" xfId="31880"/>
    <cellStyle name="Heading 2 2 18 2 6" xfId="8113"/>
    <cellStyle name="Heading 2 2 18 2 6 2" xfId="38654"/>
    <cellStyle name="Heading 2 2 18 2 7" xfId="28029"/>
    <cellStyle name="Heading 2 2 18 3" xfId="8114"/>
    <cellStyle name="Heading 2 2 18 3 2" xfId="28573"/>
    <cellStyle name="Heading 2 2 18 4" xfId="8115"/>
    <cellStyle name="Heading 2 2 18 4 2" xfId="28946"/>
    <cellStyle name="Heading 2 2 18 5" xfId="8116"/>
    <cellStyle name="Heading 2 2 18 5 2" xfId="32963"/>
    <cellStyle name="Heading 2 2 18 6" xfId="23242"/>
    <cellStyle name="Heading 2 2 19" xfId="8117"/>
    <cellStyle name="Heading 2 2 19 2" xfId="8118"/>
    <cellStyle name="Heading 2 2 19 2 2" xfId="8119"/>
    <cellStyle name="Heading 2 2 19 2 2 2" xfId="30500"/>
    <cellStyle name="Heading 2 2 19 2 3" xfId="8120"/>
    <cellStyle name="Heading 2 2 19 2 3 2" xfId="29659"/>
    <cellStyle name="Heading 2 2 19 2 4" xfId="8121"/>
    <cellStyle name="Heading 2 2 19 2 4 2" xfId="30149"/>
    <cellStyle name="Heading 2 2 19 2 5" xfId="8122"/>
    <cellStyle name="Heading 2 2 19 2 5 2" xfId="32658"/>
    <cellStyle name="Heading 2 2 19 2 6" xfId="8123"/>
    <cellStyle name="Heading 2 2 19 2 6 2" xfId="38655"/>
    <cellStyle name="Heading 2 2 19 2 7" xfId="28030"/>
    <cellStyle name="Heading 2 2 19 3" xfId="8124"/>
    <cellStyle name="Heading 2 2 19 3 2" xfId="28572"/>
    <cellStyle name="Heading 2 2 19 4" xfId="8125"/>
    <cellStyle name="Heading 2 2 19 4 2" xfId="28947"/>
    <cellStyle name="Heading 2 2 19 5" xfId="8126"/>
    <cellStyle name="Heading 2 2 19 5 2" xfId="32962"/>
    <cellStyle name="Heading 2 2 19 6" xfId="23243"/>
    <cellStyle name="Heading 2 2 2" xfId="8127"/>
    <cellStyle name="Heading 2 2 2 2" xfId="8128"/>
    <cellStyle name="Heading 2 2 2 2 2" xfId="8129"/>
    <cellStyle name="Heading 2 2 2 2 2 2" xfId="30501"/>
    <cellStyle name="Heading 2 2 2 2 3" xfId="8130"/>
    <cellStyle name="Heading 2 2 2 2 3 2" xfId="29658"/>
    <cellStyle name="Heading 2 2 2 2 4" xfId="8131"/>
    <cellStyle name="Heading 2 2 2 2 4 2" xfId="30150"/>
    <cellStyle name="Heading 2 2 2 2 5" xfId="8132"/>
    <cellStyle name="Heading 2 2 2 2 5 2" xfId="32659"/>
    <cellStyle name="Heading 2 2 2 2 6" xfId="8133"/>
    <cellStyle name="Heading 2 2 2 2 6 2" xfId="38656"/>
    <cellStyle name="Heading 2 2 2 2 7" xfId="28031"/>
    <cellStyle name="Heading 2 2 2 3" xfId="8134"/>
    <cellStyle name="Heading 2 2 2 3 2" xfId="28571"/>
    <cellStyle name="Heading 2 2 2 4" xfId="8135"/>
    <cellStyle name="Heading 2 2 2 4 2" xfId="28948"/>
    <cellStyle name="Heading 2 2 2 5" xfId="8136"/>
    <cellStyle name="Heading 2 2 2 5 2" xfId="32961"/>
    <cellStyle name="Heading 2 2 2 6" xfId="23244"/>
    <cellStyle name="Heading 2 2 20" xfId="8137"/>
    <cellStyle name="Heading 2 2 20 2" xfId="8138"/>
    <cellStyle name="Heading 2 2 20 2 2" xfId="8139"/>
    <cellStyle name="Heading 2 2 20 2 2 2" xfId="30502"/>
    <cellStyle name="Heading 2 2 20 2 3" xfId="8140"/>
    <cellStyle name="Heading 2 2 20 2 3 2" xfId="29657"/>
    <cellStyle name="Heading 2 2 20 2 4" xfId="8141"/>
    <cellStyle name="Heading 2 2 20 2 4 2" xfId="30151"/>
    <cellStyle name="Heading 2 2 20 2 5" xfId="8142"/>
    <cellStyle name="Heading 2 2 20 2 5 2" xfId="32660"/>
    <cellStyle name="Heading 2 2 20 2 6" xfId="8143"/>
    <cellStyle name="Heading 2 2 20 2 6 2" xfId="38657"/>
    <cellStyle name="Heading 2 2 20 2 7" xfId="28032"/>
    <cellStyle name="Heading 2 2 20 3" xfId="8144"/>
    <cellStyle name="Heading 2 2 20 3 2" xfId="28570"/>
    <cellStyle name="Heading 2 2 20 4" xfId="8145"/>
    <cellStyle name="Heading 2 2 20 4 2" xfId="28949"/>
    <cellStyle name="Heading 2 2 20 5" xfId="8146"/>
    <cellStyle name="Heading 2 2 20 5 2" xfId="32960"/>
    <cellStyle name="Heading 2 2 20 6" xfId="23245"/>
    <cellStyle name="Heading 2 2 21" xfId="8147"/>
    <cellStyle name="Heading 2 2 21 2" xfId="8148"/>
    <cellStyle name="Heading 2 2 21 2 2" xfId="8149"/>
    <cellStyle name="Heading 2 2 21 2 2 2" xfId="30503"/>
    <cellStyle name="Heading 2 2 21 2 3" xfId="8150"/>
    <cellStyle name="Heading 2 2 21 2 3 2" xfId="29656"/>
    <cellStyle name="Heading 2 2 21 2 4" xfId="8151"/>
    <cellStyle name="Heading 2 2 21 2 4 2" xfId="30152"/>
    <cellStyle name="Heading 2 2 21 2 5" xfId="8152"/>
    <cellStyle name="Heading 2 2 21 2 5 2" xfId="32661"/>
    <cellStyle name="Heading 2 2 21 2 6" xfId="8153"/>
    <cellStyle name="Heading 2 2 21 2 6 2" xfId="38658"/>
    <cellStyle name="Heading 2 2 21 2 7" xfId="28033"/>
    <cellStyle name="Heading 2 2 21 3" xfId="8154"/>
    <cellStyle name="Heading 2 2 21 3 2" xfId="28569"/>
    <cellStyle name="Heading 2 2 21 4" xfId="8155"/>
    <cellStyle name="Heading 2 2 21 4 2" xfId="28950"/>
    <cellStyle name="Heading 2 2 21 5" xfId="8156"/>
    <cellStyle name="Heading 2 2 21 5 2" xfId="32959"/>
    <cellStyle name="Heading 2 2 21 6" xfId="23246"/>
    <cellStyle name="Heading 2 2 22" xfId="8157"/>
    <cellStyle name="Heading 2 2 22 2" xfId="8158"/>
    <cellStyle name="Heading 2 2 22 2 2" xfId="8159"/>
    <cellStyle name="Heading 2 2 22 2 2 2" xfId="30504"/>
    <cellStyle name="Heading 2 2 22 2 3" xfId="8160"/>
    <cellStyle name="Heading 2 2 22 2 3 2" xfId="29655"/>
    <cellStyle name="Heading 2 2 22 2 4" xfId="8161"/>
    <cellStyle name="Heading 2 2 22 2 4 2" xfId="30153"/>
    <cellStyle name="Heading 2 2 22 2 5" xfId="8162"/>
    <cellStyle name="Heading 2 2 22 2 5 2" xfId="32662"/>
    <cellStyle name="Heading 2 2 22 2 6" xfId="8163"/>
    <cellStyle name="Heading 2 2 22 2 6 2" xfId="38659"/>
    <cellStyle name="Heading 2 2 22 2 7" xfId="28034"/>
    <cellStyle name="Heading 2 2 22 3" xfId="8164"/>
    <cellStyle name="Heading 2 2 22 3 2" xfId="28568"/>
    <cellStyle name="Heading 2 2 22 4" xfId="8165"/>
    <cellStyle name="Heading 2 2 22 4 2" xfId="28951"/>
    <cellStyle name="Heading 2 2 22 5" xfId="8166"/>
    <cellStyle name="Heading 2 2 22 5 2" xfId="32958"/>
    <cellStyle name="Heading 2 2 22 6" xfId="23247"/>
    <cellStyle name="Heading 2 2 23" xfId="8167"/>
    <cellStyle name="Heading 2 2 23 2" xfId="8168"/>
    <cellStyle name="Heading 2 2 23 2 2" xfId="8169"/>
    <cellStyle name="Heading 2 2 23 2 2 2" xfId="30505"/>
    <cellStyle name="Heading 2 2 23 2 3" xfId="8170"/>
    <cellStyle name="Heading 2 2 23 2 3 2" xfId="27619"/>
    <cellStyle name="Heading 2 2 23 2 4" xfId="8171"/>
    <cellStyle name="Heading 2 2 23 2 4 2" xfId="30154"/>
    <cellStyle name="Heading 2 2 23 2 5" xfId="8172"/>
    <cellStyle name="Heading 2 2 23 2 5 2" xfId="32663"/>
    <cellStyle name="Heading 2 2 23 2 6" xfId="8173"/>
    <cellStyle name="Heading 2 2 23 2 6 2" xfId="38660"/>
    <cellStyle name="Heading 2 2 23 2 7" xfId="28035"/>
    <cellStyle name="Heading 2 2 23 3" xfId="8174"/>
    <cellStyle name="Heading 2 2 23 3 2" xfId="28567"/>
    <cellStyle name="Heading 2 2 23 4" xfId="8175"/>
    <cellStyle name="Heading 2 2 23 4 2" xfId="28952"/>
    <cellStyle name="Heading 2 2 23 5" xfId="8176"/>
    <cellStyle name="Heading 2 2 23 5 2" xfId="29156"/>
    <cellStyle name="Heading 2 2 23 6" xfId="23248"/>
    <cellStyle name="Heading 2 2 24" xfId="8177"/>
    <cellStyle name="Heading 2 2 24 2" xfId="8178"/>
    <cellStyle name="Heading 2 2 24 2 2" xfId="8179"/>
    <cellStyle name="Heading 2 2 24 2 2 2" xfId="30506"/>
    <cellStyle name="Heading 2 2 24 2 3" xfId="8180"/>
    <cellStyle name="Heading 2 2 24 2 3 2" xfId="29654"/>
    <cellStyle name="Heading 2 2 24 2 4" xfId="8181"/>
    <cellStyle name="Heading 2 2 24 2 4 2" xfId="30155"/>
    <cellStyle name="Heading 2 2 24 2 5" xfId="8182"/>
    <cellStyle name="Heading 2 2 24 2 5 2" xfId="32664"/>
    <cellStyle name="Heading 2 2 24 2 6" xfId="8183"/>
    <cellStyle name="Heading 2 2 24 2 6 2" xfId="38661"/>
    <cellStyle name="Heading 2 2 24 2 7" xfId="28036"/>
    <cellStyle name="Heading 2 2 24 3" xfId="8184"/>
    <cellStyle name="Heading 2 2 24 3 2" xfId="28566"/>
    <cellStyle name="Heading 2 2 24 4" xfId="8185"/>
    <cellStyle name="Heading 2 2 24 4 2" xfId="27296"/>
    <cellStyle name="Heading 2 2 24 5" xfId="8186"/>
    <cellStyle name="Heading 2 2 24 5 2" xfId="29155"/>
    <cellStyle name="Heading 2 2 24 6" xfId="23249"/>
    <cellStyle name="Heading 2 2 25" xfId="8187"/>
    <cellStyle name="Heading 2 2 25 2" xfId="8188"/>
    <cellStyle name="Heading 2 2 25 2 2" xfId="8189"/>
    <cellStyle name="Heading 2 2 25 2 2 2" xfId="30507"/>
    <cellStyle name="Heading 2 2 25 2 3" xfId="8190"/>
    <cellStyle name="Heading 2 2 25 2 3 2" xfId="29653"/>
    <cellStyle name="Heading 2 2 25 2 4" xfId="8191"/>
    <cellStyle name="Heading 2 2 25 2 4 2" xfId="30156"/>
    <cellStyle name="Heading 2 2 25 2 5" xfId="8192"/>
    <cellStyle name="Heading 2 2 25 2 5 2" xfId="32665"/>
    <cellStyle name="Heading 2 2 25 2 6" xfId="8193"/>
    <cellStyle name="Heading 2 2 25 2 6 2" xfId="38662"/>
    <cellStyle name="Heading 2 2 25 2 7" xfId="28037"/>
    <cellStyle name="Heading 2 2 25 3" xfId="8194"/>
    <cellStyle name="Heading 2 2 25 3 2" xfId="28565"/>
    <cellStyle name="Heading 2 2 25 4" xfId="8195"/>
    <cellStyle name="Heading 2 2 25 4 2" xfId="28953"/>
    <cellStyle name="Heading 2 2 25 5" xfId="8196"/>
    <cellStyle name="Heading 2 2 25 5 2" xfId="29154"/>
    <cellStyle name="Heading 2 2 25 6" xfId="23250"/>
    <cellStyle name="Heading 2 2 26" xfId="8197"/>
    <cellStyle name="Heading 2 2 26 2" xfId="8198"/>
    <cellStyle name="Heading 2 2 26 2 2" xfId="8199"/>
    <cellStyle name="Heading 2 2 26 2 2 2" xfId="30508"/>
    <cellStyle name="Heading 2 2 26 2 3" xfId="8200"/>
    <cellStyle name="Heading 2 2 26 2 3 2" xfId="29652"/>
    <cellStyle name="Heading 2 2 26 2 4" xfId="8201"/>
    <cellStyle name="Heading 2 2 26 2 4 2" xfId="32048"/>
    <cellStyle name="Heading 2 2 26 2 5" xfId="8202"/>
    <cellStyle name="Heading 2 2 26 2 5 2" xfId="32666"/>
    <cellStyle name="Heading 2 2 26 2 6" xfId="8203"/>
    <cellStyle name="Heading 2 2 26 2 6 2" xfId="38663"/>
    <cellStyle name="Heading 2 2 26 2 7" xfId="28038"/>
    <cellStyle name="Heading 2 2 26 3" xfId="8204"/>
    <cellStyle name="Heading 2 2 26 3 2" xfId="28564"/>
    <cellStyle name="Heading 2 2 26 4" xfId="8205"/>
    <cellStyle name="Heading 2 2 26 4 2" xfId="28954"/>
    <cellStyle name="Heading 2 2 26 5" xfId="8206"/>
    <cellStyle name="Heading 2 2 26 5 2" xfId="32957"/>
    <cellStyle name="Heading 2 2 26 6" xfId="23251"/>
    <cellStyle name="Heading 2 2 27" xfId="8207"/>
    <cellStyle name="Heading 2 2 27 2" xfId="8208"/>
    <cellStyle name="Heading 2 2 27 2 2" xfId="8209"/>
    <cellStyle name="Heading 2 2 27 2 2 2" xfId="30509"/>
    <cellStyle name="Heading 2 2 27 2 3" xfId="8210"/>
    <cellStyle name="Heading 2 2 27 2 3 2" xfId="29651"/>
    <cellStyle name="Heading 2 2 27 2 4" xfId="8211"/>
    <cellStyle name="Heading 2 2 27 2 4 2" xfId="30157"/>
    <cellStyle name="Heading 2 2 27 2 5" xfId="8212"/>
    <cellStyle name="Heading 2 2 27 2 5 2" xfId="32667"/>
    <cellStyle name="Heading 2 2 27 2 6" xfId="8213"/>
    <cellStyle name="Heading 2 2 27 2 6 2" xfId="38664"/>
    <cellStyle name="Heading 2 2 27 2 7" xfId="28039"/>
    <cellStyle name="Heading 2 2 27 3" xfId="8214"/>
    <cellStyle name="Heading 2 2 27 3 2" xfId="28563"/>
    <cellStyle name="Heading 2 2 27 4" xfId="8215"/>
    <cellStyle name="Heading 2 2 27 4 2" xfId="28955"/>
    <cellStyle name="Heading 2 2 27 5" xfId="8216"/>
    <cellStyle name="Heading 2 2 27 5 2" xfId="32956"/>
    <cellStyle name="Heading 2 2 27 6" xfId="23252"/>
    <cellStyle name="Heading 2 2 28" xfId="8217"/>
    <cellStyle name="Heading 2 2 28 2" xfId="8218"/>
    <cellStyle name="Heading 2 2 28 2 2" xfId="8219"/>
    <cellStyle name="Heading 2 2 28 2 2 2" xfId="30510"/>
    <cellStyle name="Heading 2 2 28 2 3" xfId="8220"/>
    <cellStyle name="Heading 2 2 28 2 3 2" xfId="29650"/>
    <cellStyle name="Heading 2 2 28 2 4" xfId="8221"/>
    <cellStyle name="Heading 2 2 28 2 4 2" xfId="30158"/>
    <cellStyle name="Heading 2 2 28 2 5" xfId="8222"/>
    <cellStyle name="Heading 2 2 28 2 5 2" xfId="32668"/>
    <cellStyle name="Heading 2 2 28 2 6" xfId="8223"/>
    <cellStyle name="Heading 2 2 28 2 6 2" xfId="38665"/>
    <cellStyle name="Heading 2 2 28 2 7" xfId="28040"/>
    <cellStyle name="Heading 2 2 28 3" xfId="8224"/>
    <cellStyle name="Heading 2 2 28 3 2" xfId="28562"/>
    <cellStyle name="Heading 2 2 28 4" xfId="8225"/>
    <cellStyle name="Heading 2 2 28 4 2" xfId="28956"/>
    <cellStyle name="Heading 2 2 28 5" xfId="8226"/>
    <cellStyle name="Heading 2 2 28 5 2" xfId="32955"/>
    <cellStyle name="Heading 2 2 28 6" xfId="23253"/>
    <cellStyle name="Heading 2 2 29" xfId="8227"/>
    <cellStyle name="Heading 2 2 29 2" xfId="8228"/>
    <cellStyle name="Heading 2 2 29 2 2" xfId="8229"/>
    <cellStyle name="Heading 2 2 29 2 2 2" xfId="30511"/>
    <cellStyle name="Heading 2 2 29 2 3" xfId="8230"/>
    <cellStyle name="Heading 2 2 29 2 3 2" xfId="29649"/>
    <cellStyle name="Heading 2 2 29 2 4" xfId="8231"/>
    <cellStyle name="Heading 2 2 29 2 4 2" xfId="30172"/>
    <cellStyle name="Heading 2 2 29 2 5" xfId="8232"/>
    <cellStyle name="Heading 2 2 29 2 5 2" xfId="32669"/>
    <cellStyle name="Heading 2 2 29 2 6" xfId="8233"/>
    <cellStyle name="Heading 2 2 29 2 6 2" xfId="38666"/>
    <cellStyle name="Heading 2 2 29 2 7" xfId="28041"/>
    <cellStyle name="Heading 2 2 29 3" xfId="8234"/>
    <cellStyle name="Heading 2 2 29 3 2" xfId="28561"/>
    <cellStyle name="Heading 2 2 29 4" xfId="8235"/>
    <cellStyle name="Heading 2 2 29 4 2" xfId="28957"/>
    <cellStyle name="Heading 2 2 29 5" xfId="8236"/>
    <cellStyle name="Heading 2 2 29 5 2" xfId="32954"/>
    <cellStyle name="Heading 2 2 29 6" xfId="23254"/>
    <cellStyle name="Heading 2 2 3" xfId="8237"/>
    <cellStyle name="Heading 2 2 3 2" xfId="8238"/>
    <cellStyle name="Heading 2 2 3 2 2" xfId="8239"/>
    <cellStyle name="Heading 2 2 3 2 2 2" xfId="30512"/>
    <cellStyle name="Heading 2 2 3 2 3" xfId="8240"/>
    <cellStyle name="Heading 2 2 3 2 3 2" xfId="29648"/>
    <cellStyle name="Heading 2 2 3 2 4" xfId="8241"/>
    <cellStyle name="Heading 2 2 3 2 4 2" xfId="30173"/>
    <cellStyle name="Heading 2 2 3 2 5" xfId="8242"/>
    <cellStyle name="Heading 2 2 3 2 5 2" xfId="32670"/>
    <cellStyle name="Heading 2 2 3 2 6" xfId="8243"/>
    <cellStyle name="Heading 2 2 3 2 6 2" xfId="38667"/>
    <cellStyle name="Heading 2 2 3 2 7" xfId="28042"/>
    <cellStyle name="Heading 2 2 3 3" xfId="8244"/>
    <cellStyle name="Heading 2 2 3 3 2" xfId="28560"/>
    <cellStyle name="Heading 2 2 3 4" xfId="8245"/>
    <cellStyle name="Heading 2 2 3 4 2" xfId="28958"/>
    <cellStyle name="Heading 2 2 3 5" xfId="8246"/>
    <cellStyle name="Heading 2 2 3 5 2" xfId="32953"/>
    <cellStyle name="Heading 2 2 3 6" xfId="23255"/>
    <cellStyle name="Heading 2 2 30" xfId="8247"/>
    <cellStyle name="Heading 2 2 30 2" xfId="23256"/>
    <cellStyle name="Heading 2 2 31" xfId="8248"/>
    <cellStyle name="Heading 2 2 31 2" xfId="23257"/>
    <cellStyle name="Heading 2 2 32" xfId="8249"/>
    <cellStyle name="Heading 2 2 32 2" xfId="23258"/>
    <cellStyle name="Heading 2 2 33" xfId="8250"/>
    <cellStyle name="Heading 2 2 33 2" xfId="23259"/>
    <cellStyle name="Heading 2 2 34" xfId="8251"/>
    <cellStyle name="Heading 2 2 34 2" xfId="23260"/>
    <cellStyle name="Heading 2 2 35" xfId="8252"/>
    <cellStyle name="Heading 2 2 35 2" xfId="23261"/>
    <cellStyle name="Heading 2 2 36" xfId="8253"/>
    <cellStyle name="Heading 2 2 36 2" xfId="23262"/>
    <cellStyle name="Heading 2 2 37" xfId="8254"/>
    <cellStyle name="Heading 2 2 37 2" xfId="23263"/>
    <cellStyle name="Heading 2 2 38" xfId="8255"/>
    <cellStyle name="Heading 2 2 38 2" xfId="23264"/>
    <cellStyle name="Heading 2 2 39" xfId="8256"/>
    <cellStyle name="Heading 2 2 39 2" xfId="23265"/>
    <cellStyle name="Heading 2 2 4" xfId="8257"/>
    <cellStyle name="Heading 2 2 4 2" xfId="8258"/>
    <cellStyle name="Heading 2 2 4 2 2" xfId="8259"/>
    <cellStyle name="Heading 2 2 4 2 2 2" xfId="30521"/>
    <cellStyle name="Heading 2 2 4 2 3" xfId="8260"/>
    <cellStyle name="Heading 2 2 4 2 3 2" xfId="29647"/>
    <cellStyle name="Heading 2 2 4 2 4" xfId="8261"/>
    <cellStyle name="Heading 2 2 4 2 4 2" xfId="32049"/>
    <cellStyle name="Heading 2 2 4 2 5" xfId="8262"/>
    <cellStyle name="Heading 2 2 4 2 5 2" xfId="32672"/>
    <cellStyle name="Heading 2 2 4 2 6" xfId="8263"/>
    <cellStyle name="Heading 2 2 4 2 6 2" xfId="38668"/>
    <cellStyle name="Heading 2 2 4 2 7" xfId="28043"/>
    <cellStyle name="Heading 2 2 4 3" xfId="8264"/>
    <cellStyle name="Heading 2 2 4 3 2" xfId="28559"/>
    <cellStyle name="Heading 2 2 4 4" xfId="8265"/>
    <cellStyle name="Heading 2 2 4 4 2" xfId="28959"/>
    <cellStyle name="Heading 2 2 4 5" xfId="8266"/>
    <cellStyle name="Heading 2 2 4 5 2" xfId="32952"/>
    <cellStyle name="Heading 2 2 4 6" xfId="23266"/>
    <cellStyle name="Heading 2 2 40" xfId="8267"/>
    <cellStyle name="Heading 2 2 40 2" xfId="8268"/>
    <cellStyle name="Heading 2 2 40 2 2" xfId="30490"/>
    <cellStyle name="Heading 2 2 40 3" xfId="8269"/>
    <cellStyle name="Heading 2 2 40 3 2" xfId="29668"/>
    <cellStyle name="Heading 2 2 40 4" xfId="8270"/>
    <cellStyle name="Heading 2 2 40 4 2" xfId="30112"/>
    <cellStyle name="Heading 2 2 40 5" xfId="8271"/>
    <cellStyle name="Heading 2 2 40 5 2" xfId="29923"/>
    <cellStyle name="Heading 2 2 40 6" xfId="8272"/>
    <cellStyle name="Heading 2 2 40 6 2" xfId="38645"/>
    <cellStyle name="Heading 2 2 40 7" xfId="28020"/>
    <cellStyle name="Heading 2 2 41" xfId="8273"/>
    <cellStyle name="Heading 2 2 41 2" xfId="31753"/>
    <cellStyle name="Heading 2 2 42" xfId="8274"/>
    <cellStyle name="Heading 2 2 42 2" xfId="27290"/>
    <cellStyle name="Heading 2 2 43" xfId="8275"/>
    <cellStyle name="Heading 2 2 43 2" xfId="29165"/>
    <cellStyle name="Heading 2 2 44" xfId="23233"/>
    <cellStyle name="Heading 2 2 5" xfId="8276"/>
    <cellStyle name="Heading 2 2 5 2" xfId="8277"/>
    <cellStyle name="Heading 2 2 5 2 2" xfId="8278"/>
    <cellStyle name="Heading 2 2 5 2 2 2" xfId="30522"/>
    <cellStyle name="Heading 2 2 5 2 3" xfId="8279"/>
    <cellStyle name="Heading 2 2 5 2 3 2" xfId="29646"/>
    <cellStyle name="Heading 2 2 5 2 4" xfId="8280"/>
    <cellStyle name="Heading 2 2 5 2 4 2" xfId="32050"/>
    <cellStyle name="Heading 2 2 5 2 5" xfId="8281"/>
    <cellStyle name="Heading 2 2 5 2 5 2" xfId="32673"/>
    <cellStyle name="Heading 2 2 5 2 6" xfId="8282"/>
    <cellStyle name="Heading 2 2 5 2 6 2" xfId="38669"/>
    <cellStyle name="Heading 2 2 5 2 7" xfId="28044"/>
    <cellStyle name="Heading 2 2 5 3" xfId="8283"/>
    <cellStyle name="Heading 2 2 5 3 2" xfId="28558"/>
    <cellStyle name="Heading 2 2 5 4" xfId="8284"/>
    <cellStyle name="Heading 2 2 5 4 2" xfId="28960"/>
    <cellStyle name="Heading 2 2 5 5" xfId="8285"/>
    <cellStyle name="Heading 2 2 5 5 2" xfId="32951"/>
    <cellStyle name="Heading 2 2 5 6" xfId="23267"/>
    <cellStyle name="Heading 2 2 6" xfId="8286"/>
    <cellStyle name="Heading 2 2 6 2" xfId="8287"/>
    <cellStyle name="Heading 2 2 6 2 2" xfId="8288"/>
    <cellStyle name="Heading 2 2 6 2 2 2" xfId="30523"/>
    <cellStyle name="Heading 2 2 6 2 3" xfId="8289"/>
    <cellStyle name="Heading 2 2 6 2 3 2" xfId="29645"/>
    <cellStyle name="Heading 2 2 6 2 4" xfId="8290"/>
    <cellStyle name="Heading 2 2 6 2 4 2" xfId="32051"/>
    <cellStyle name="Heading 2 2 6 2 5" xfId="8291"/>
    <cellStyle name="Heading 2 2 6 2 5 2" xfId="29918"/>
    <cellStyle name="Heading 2 2 6 2 6" xfId="8292"/>
    <cellStyle name="Heading 2 2 6 2 6 2" xfId="38670"/>
    <cellStyle name="Heading 2 2 6 2 7" xfId="28045"/>
    <cellStyle name="Heading 2 2 6 3" xfId="8293"/>
    <cellStyle name="Heading 2 2 6 3 2" xfId="28557"/>
    <cellStyle name="Heading 2 2 6 4" xfId="8294"/>
    <cellStyle name="Heading 2 2 6 4 2" xfId="31483"/>
    <cellStyle name="Heading 2 2 6 5" xfId="8295"/>
    <cellStyle name="Heading 2 2 6 5 2" xfId="32950"/>
    <cellStyle name="Heading 2 2 6 6" xfId="23268"/>
    <cellStyle name="Heading 2 2 7" xfId="8296"/>
    <cellStyle name="Heading 2 2 7 2" xfId="8297"/>
    <cellStyle name="Heading 2 2 7 2 2" xfId="8298"/>
    <cellStyle name="Heading 2 2 7 2 2 2" xfId="30524"/>
    <cellStyle name="Heading 2 2 7 2 3" xfId="8299"/>
    <cellStyle name="Heading 2 2 7 2 3 2" xfId="29644"/>
    <cellStyle name="Heading 2 2 7 2 4" xfId="8300"/>
    <cellStyle name="Heading 2 2 7 2 4 2" xfId="30175"/>
    <cellStyle name="Heading 2 2 7 2 5" xfId="8301"/>
    <cellStyle name="Heading 2 2 7 2 5 2" xfId="29917"/>
    <cellStyle name="Heading 2 2 7 2 6" xfId="8302"/>
    <cellStyle name="Heading 2 2 7 2 6 2" xfId="38671"/>
    <cellStyle name="Heading 2 2 7 2 7" xfId="28046"/>
    <cellStyle name="Heading 2 2 7 3" xfId="8303"/>
    <cellStyle name="Heading 2 2 7 3 2" xfId="28556"/>
    <cellStyle name="Heading 2 2 7 4" xfId="8304"/>
    <cellStyle name="Heading 2 2 7 4 2" xfId="28961"/>
    <cellStyle name="Heading 2 2 7 5" xfId="8305"/>
    <cellStyle name="Heading 2 2 7 5 2" xfId="32949"/>
    <cellStyle name="Heading 2 2 7 6" xfId="23269"/>
    <cellStyle name="Heading 2 2 8" xfId="8306"/>
    <cellStyle name="Heading 2 2 8 2" xfId="8307"/>
    <cellStyle name="Heading 2 2 8 2 2" xfId="8308"/>
    <cellStyle name="Heading 2 2 8 2 2 2" xfId="30525"/>
    <cellStyle name="Heading 2 2 8 2 3" xfId="8309"/>
    <cellStyle name="Heading 2 2 8 2 3 2" xfId="29643"/>
    <cellStyle name="Heading 2 2 8 2 4" xfId="8310"/>
    <cellStyle name="Heading 2 2 8 2 4 2" xfId="30176"/>
    <cellStyle name="Heading 2 2 8 2 5" xfId="8311"/>
    <cellStyle name="Heading 2 2 8 2 5 2" xfId="29916"/>
    <cellStyle name="Heading 2 2 8 2 6" xfId="8312"/>
    <cellStyle name="Heading 2 2 8 2 6 2" xfId="38672"/>
    <cellStyle name="Heading 2 2 8 2 7" xfId="28047"/>
    <cellStyle name="Heading 2 2 8 3" xfId="8313"/>
    <cellStyle name="Heading 2 2 8 3 2" xfId="28555"/>
    <cellStyle name="Heading 2 2 8 4" xfId="8314"/>
    <cellStyle name="Heading 2 2 8 4 2" xfId="28962"/>
    <cellStyle name="Heading 2 2 8 5" xfId="8315"/>
    <cellStyle name="Heading 2 2 8 5 2" xfId="32948"/>
    <cellStyle name="Heading 2 2 8 6" xfId="23270"/>
    <cellStyle name="Heading 2 2 9" xfId="8316"/>
    <cellStyle name="Heading 2 2 9 2" xfId="8317"/>
    <cellStyle name="Heading 2 2 9 2 2" xfId="8318"/>
    <cellStyle name="Heading 2 2 9 2 2 2" xfId="30526"/>
    <cellStyle name="Heading 2 2 9 2 3" xfId="8319"/>
    <cellStyle name="Heading 2 2 9 2 3 2" xfId="29642"/>
    <cellStyle name="Heading 2 2 9 2 4" xfId="8320"/>
    <cellStyle name="Heading 2 2 9 2 4 2" xfId="30177"/>
    <cellStyle name="Heading 2 2 9 2 5" xfId="8321"/>
    <cellStyle name="Heading 2 2 9 2 5 2" xfId="32674"/>
    <cellStyle name="Heading 2 2 9 2 6" xfId="8322"/>
    <cellStyle name="Heading 2 2 9 2 6 2" xfId="38673"/>
    <cellStyle name="Heading 2 2 9 2 7" xfId="28048"/>
    <cellStyle name="Heading 2 2 9 3" xfId="8323"/>
    <cellStyle name="Heading 2 2 9 3 2" xfId="28554"/>
    <cellStyle name="Heading 2 2 9 4" xfId="8324"/>
    <cellStyle name="Heading 2 2 9 4 2" xfId="27297"/>
    <cellStyle name="Heading 2 2 9 5" xfId="8325"/>
    <cellStyle name="Heading 2 2 9 5 2" xfId="32947"/>
    <cellStyle name="Heading 2 2 9 6" xfId="23271"/>
    <cellStyle name="Heading 2 3" xfId="8326"/>
    <cellStyle name="Heading 2 3 2" xfId="8327"/>
    <cellStyle name="Heading 2 3 2 2" xfId="8328"/>
    <cellStyle name="Heading 2 3 2 2 2" xfId="8329"/>
    <cellStyle name="Heading 2 3 2 2 2 2" xfId="30528"/>
    <cellStyle name="Heading 2 3 2 2 3" xfId="8330"/>
    <cellStyle name="Heading 2 3 2 2 3 2" xfId="29640"/>
    <cellStyle name="Heading 2 3 2 2 4" xfId="8331"/>
    <cellStyle name="Heading 2 3 2 2 4 2" xfId="30179"/>
    <cellStyle name="Heading 2 3 2 2 5" xfId="8332"/>
    <cellStyle name="Heading 2 3 2 2 5 2" xfId="32676"/>
    <cellStyle name="Heading 2 3 2 2 6" xfId="8333"/>
    <cellStyle name="Heading 2 3 2 2 6 2" xfId="38675"/>
    <cellStyle name="Heading 2 3 2 2 7" xfId="28050"/>
    <cellStyle name="Heading 2 3 2 3" xfId="8334"/>
    <cellStyle name="Heading 2 3 2 3 2" xfId="28552"/>
    <cellStyle name="Heading 2 3 2 4" xfId="8335"/>
    <cellStyle name="Heading 2 3 2 4 2" xfId="28964"/>
    <cellStyle name="Heading 2 3 2 5" xfId="8336"/>
    <cellStyle name="Heading 2 3 2 5 2" xfId="32945"/>
    <cellStyle name="Heading 2 3 2 6" xfId="23273"/>
    <cellStyle name="Heading 2 3 3" xfId="8337"/>
    <cellStyle name="Heading 2 3 3 2" xfId="8338"/>
    <cellStyle name="Heading 2 3 3 2 2" xfId="8339"/>
    <cellStyle name="Heading 2 3 3 2 2 2" xfId="30529"/>
    <cellStyle name="Heading 2 3 3 2 3" xfId="8340"/>
    <cellStyle name="Heading 2 3 3 2 3 2" xfId="29639"/>
    <cellStyle name="Heading 2 3 3 2 4" xfId="8341"/>
    <cellStyle name="Heading 2 3 3 2 4 2" xfId="30180"/>
    <cellStyle name="Heading 2 3 3 2 5" xfId="8342"/>
    <cellStyle name="Heading 2 3 3 2 5 2" xfId="29915"/>
    <cellStyle name="Heading 2 3 3 2 6" xfId="8343"/>
    <cellStyle name="Heading 2 3 3 2 6 2" xfId="38676"/>
    <cellStyle name="Heading 2 3 3 2 7" xfId="28051"/>
    <cellStyle name="Heading 2 3 3 3" xfId="8344"/>
    <cellStyle name="Heading 2 3 3 3 2" xfId="28551"/>
    <cellStyle name="Heading 2 3 3 4" xfId="8345"/>
    <cellStyle name="Heading 2 3 3 4 2" xfId="28965"/>
    <cellStyle name="Heading 2 3 3 5" xfId="8346"/>
    <cellStyle name="Heading 2 3 3 5 2" xfId="32944"/>
    <cellStyle name="Heading 2 3 3 6" xfId="23274"/>
    <cellStyle name="Heading 2 3 4" xfId="8347"/>
    <cellStyle name="Heading 2 3 4 2" xfId="8348"/>
    <cellStyle name="Heading 2 3 4 2 2" xfId="30527"/>
    <cellStyle name="Heading 2 3 4 3" xfId="8349"/>
    <cellStyle name="Heading 2 3 4 3 2" xfId="29641"/>
    <cellStyle name="Heading 2 3 4 4" xfId="8350"/>
    <cellStyle name="Heading 2 3 4 4 2" xfId="30178"/>
    <cellStyle name="Heading 2 3 4 5" xfId="8351"/>
    <cellStyle name="Heading 2 3 4 5 2" xfId="32675"/>
    <cellStyle name="Heading 2 3 4 6" xfId="8352"/>
    <cellStyle name="Heading 2 3 4 6 2" xfId="38674"/>
    <cellStyle name="Heading 2 3 4 7" xfId="28049"/>
    <cellStyle name="Heading 2 3 5" xfId="8353"/>
    <cellStyle name="Heading 2 3 5 2" xfId="28553"/>
    <cellStyle name="Heading 2 3 6" xfId="8354"/>
    <cellStyle name="Heading 2 3 6 2" xfId="28963"/>
    <cellStyle name="Heading 2 3 7" xfId="8355"/>
    <cellStyle name="Heading 2 3 7 2" xfId="32946"/>
    <cellStyle name="Heading 2 3 8" xfId="23272"/>
    <cellStyle name="Heading 2 4" xfId="8356"/>
    <cellStyle name="Heading 2 4 2" xfId="8357"/>
    <cellStyle name="Heading 2 4 2 2" xfId="8358"/>
    <cellStyle name="Heading 2 4 2 2 2" xfId="8359"/>
    <cellStyle name="Heading 2 4 2 2 2 2" xfId="30531"/>
    <cellStyle name="Heading 2 4 2 2 3" xfId="8360"/>
    <cellStyle name="Heading 2 4 2 2 3 2" xfId="27618"/>
    <cellStyle name="Heading 2 4 2 2 4" xfId="8361"/>
    <cellStyle name="Heading 2 4 2 2 4 2" xfId="30182"/>
    <cellStyle name="Heading 2 4 2 2 5" xfId="8362"/>
    <cellStyle name="Heading 2 4 2 2 5 2" xfId="29913"/>
    <cellStyle name="Heading 2 4 2 2 6" xfId="8363"/>
    <cellStyle name="Heading 2 4 2 2 6 2" xfId="38678"/>
    <cellStyle name="Heading 2 4 2 2 7" xfId="28053"/>
    <cellStyle name="Heading 2 4 2 3" xfId="8364"/>
    <cellStyle name="Heading 2 4 2 3 2" xfId="31745"/>
    <cellStyle name="Heading 2 4 2 4" xfId="8365"/>
    <cellStyle name="Heading 2 4 2 4 2" xfId="28967"/>
    <cellStyle name="Heading 2 4 2 5" xfId="8366"/>
    <cellStyle name="Heading 2 4 2 5 2" xfId="32942"/>
    <cellStyle name="Heading 2 4 2 6" xfId="23276"/>
    <cellStyle name="Heading 2 4 3" xfId="8367"/>
    <cellStyle name="Heading 2 4 3 2" xfId="8368"/>
    <cellStyle name="Heading 2 4 3 2 2" xfId="8369"/>
    <cellStyle name="Heading 2 4 3 2 2 2" xfId="30532"/>
    <cellStyle name="Heading 2 4 3 2 3" xfId="8370"/>
    <cellStyle name="Heading 2 4 3 2 3 2" xfId="29637"/>
    <cellStyle name="Heading 2 4 3 2 4" xfId="8371"/>
    <cellStyle name="Heading 2 4 3 2 4 2" xfId="30183"/>
    <cellStyle name="Heading 2 4 3 2 5" xfId="8372"/>
    <cellStyle name="Heading 2 4 3 2 5 2" xfId="29912"/>
    <cellStyle name="Heading 2 4 3 2 6" xfId="8373"/>
    <cellStyle name="Heading 2 4 3 2 6 2" xfId="38679"/>
    <cellStyle name="Heading 2 4 3 2 7" xfId="28054"/>
    <cellStyle name="Heading 2 4 3 3" xfId="8374"/>
    <cellStyle name="Heading 2 4 3 3 2" xfId="28550"/>
    <cellStyle name="Heading 2 4 3 4" xfId="8375"/>
    <cellStyle name="Heading 2 4 3 4 2" xfId="28968"/>
    <cellStyle name="Heading 2 4 3 5" xfId="8376"/>
    <cellStyle name="Heading 2 4 3 5 2" xfId="27405"/>
    <cellStyle name="Heading 2 4 3 6" xfId="23277"/>
    <cellStyle name="Heading 2 4 4" xfId="8377"/>
    <cellStyle name="Heading 2 4 4 2" xfId="8378"/>
    <cellStyle name="Heading 2 4 4 2 2" xfId="30530"/>
    <cellStyle name="Heading 2 4 4 3" xfId="8379"/>
    <cellStyle name="Heading 2 4 4 3 2" xfId="29638"/>
    <cellStyle name="Heading 2 4 4 4" xfId="8380"/>
    <cellStyle name="Heading 2 4 4 4 2" xfId="30181"/>
    <cellStyle name="Heading 2 4 4 5" xfId="8381"/>
    <cellStyle name="Heading 2 4 4 5 2" xfId="29914"/>
    <cellStyle name="Heading 2 4 4 6" xfId="8382"/>
    <cellStyle name="Heading 2 4 4 6 2" xfId="38677"/>
    <cellStyle name="Heading 2 4 4 7" xfId="28052"/>
    <cellStyle name="Heading 2 4 5" xfId="8383"/>
    <cellStyle name="Heading 2 4 5 2" xfId="31746"/>
    <cellStyle name="Heading 2 4 6" xfId="8384"/>
    <cellStyle name="Heading 2 4 6 2" xfId="28966"/>
    <cellStyle name="Heading 2 4 7" xfId="8385"/>
    <cellStyle name="Heading 2 4 7 2" xfId="32943"/>
    <cellStyle name="Heading 2 4 8" xfId="23275"/>
    <cellStyle name="Heading 2 5" xfId="8386"/>
    <cellStyle name="Heading 2 5 10" xfId="8387"/>
    <cellStyle name="Heading 2 5 10 2" xfId="8388"/>
    <cellStyle name="Heading 2 5 10 2 2" xfId="36899"/>
    <cellStyle name="Heading 2 5 10 3" xfId="8389"/>
    <cellStyle name="Heading 2 5 10 3 2" xfId="33988"/>
    <cellStyle name="Heading 2 5 10 4" xfId="23279"/>
    <cellStyle name="Heading 2 5 11" xfId="8390"/>
    <cellStyle name="Heading 2 5 11 2" xfId="8391"/>
    <cellStyle name="Heading 2 5 11 2 2" xfId="36900"/>
    <cellStyle name="Heading 2 5 11 3" xfId="8392"/>
    <cellStyle name="Heading 2 5 11 3 2" xfId="33989"/>
    <cellStyle name="Heading 2 5 11 4" xfId="23280"/>
    <cellStyle name="Heading 2 5 12" xfId="8393"/>
    <cellStyle name="Heading 2 5 12 2" xfId="8394"/>
    <cellStyle name="Heading 2 5 12 2 2" xfId="36901"/>
    <cellStyle name="Heading 2 5 12 3" xfId="8395"/>
    <cellStyle name="Heading 2 5 12 3 2" xfId="33990"/>
    <cellStyle name="Heading 2 5 12 4" xfId="23281"/>
    <cellStyle name="Heading 2 5 13" xfId="8396"/>
    <cellStyle name="Heading 2 5 13 2" xfId="8397"/>
    <cellStyle name="Heading 2 5 13 2 2" xfId="36902"/>
    <cellStyle name="Heading 2 5 13 3" xfId="8398"/>
    <cellStyle name="Heading 2 5 13 3 2" xfId="33991"/>
    <cellStyle name="Heading 2 5 13 4" xfId="23282"/>
    <cellStyle name="Heading 2 5 14" xfId="8399"/>
    <cellStyle name="Heading 2 5 14 2" xfId="8400"/>
    <cellStyle name="Heading 2 5 14 2 2" xfId="36903"/>
    <cellStyle name="Heading 2 5 14 3" xfId="8401"/>
    <cellStyle name="Heading 2 5 14 3 2" xfId="33992"/>
    <cellStyle name="Heading 2 5 14 4" xfId="23283"/>
    <cellStyle name="Heading 2 5 15" xfId="8402"/>
    <cellStyle name="Heading 2 5 15 2" xfId="8403"/>
    <cellStyle name="Heading 2 5 15 2 2" xfId="36904"/>
    <cellStyle name="Heading 2 5 15 3" xfId="8404"/>
    <cellStyle name="Heading 2 5 15 3 2" xfId="33993"/>
    <cellStyle name="Heading 2 5 15 4" xfId="23284"/>
    <cellStyle name="Heading 2 5 16" xfId="8405"/>
    <cellStyle name="Heading 2 5 16 2" xfId="8406"/>
    <cellStyle name="Heading 2 5 16 2 2" xfId="36905"/>
    <cellStyle name="Heading 2 5 16 3" xfId="8407"/>
    <cellStyle name="Heading 2 5 16 3 2" xfId="33994"/>
    <cellStyle name="Heading 2 5 16 4" xfId="23285"/>
    <cellStyle name="Heading 2 5 17" xfId="8408"/>
    <cellStyle name="Heading 2 5 17 2" xfId="8409"/>
    <cellStyle name="Heading 2 5 17 2 2" xfId="36906"/>
    <cellStyle name="Heading 2 5 17 3" xfId="8410"/>
    <cellStyle name="Heading 2 5 17 3 2" xfId="33995"/>
    <cellStyle name="Heading 2 5 17 4" xfId="23286"/>
    <cellStyle name="Heading 2 5 18" xfId="8411"/>
    <cellStyle name="Heading 2 5 18 2" xfId="8412"/>
    <cellStyle name="Heading 2 5 18 2 2" xfId="36907"/>
    <cellStyle name="Heading 2 5 18 3" xfId="8413"/>
    <cellStyle name="Heading 2 5 18 3 2" xfId="33996"/>
    <cellStyle name="Heading 2 5 18 4" xfId="23287"/>
    <cellStyle name="Heading 2 5 19" xfId="8414"/>
    <cellStyle name="Heading 2 5 19 2" xfId="8415"/>
    <cellStyle name="Heading 2 5 19 2 2" xfId="36908"/>
    <cellStyle name="Heading 2 5 19 3" xfId="8416"/>
    <cellStyle name="Heading 2 5 19 3 2" xfId="33997"/>
    <cellStyle name="Heading 2 5 19 4" xfId="23288"/>
    <cellStyle name="Heading 2 5 2" xfId="8417"/>
    <cellStyle name="Heading 2 5 2 2" xfId="8418"/>
    <cellStyle name="Heading 2 5 2 2 2" xfId="8419"/>
    <cellStyle name="Heading 2 5 2 2 2 2" xfId="30536"/>
    <cellStyle name="Heading 2 5 2 2 3" xfId="8420"/>
    <cellStyle name="Heading 2 5 2 2 3 2" xfId="29635"/>
    <cellStyle name="Heading 2 5 2 2 4" xfId="8421"/>
    <cellStyle name="Heading 2 5 2 2 4 2" xfId="30189"/>
    <cellStyle name="Heading 2 5 2 2 5" xfId="8422"/>
    <cellStyle name="Heading 2 5 2 2 5 2" xfId="29910"/>
    <cellStyle name="Heading 2 5 2 2 6" xfId="8423"/>
    <cellStyle name="Heading 2 5 2 2 6 2" xfId="38681"/>
    <cellStyle name="Heading 2 5 2 2 7" xfId="28056"/>
    <cellStyle name="Heading 2 5 2 3" xfId="8424"/>
    <cellStyle name="Heading 2 5 2 3 2" xfId="31744"/>
    <cellStyle name="Heading 2 5 2 4" xfId="8425"/>
    <cellStyle name="Heading 2 5 2 4 2" xfId="28970"/>
    <cellStyle name="Heading 2 5 2 5" xfId="8426"/>
    <cellStyle name="Heading 2 5 2 5 2" xfId="27403"/>
    <cellStyle name="Heading 2 5 2 6" xfId="23289"/>
    <cellStyle name="Heading 2 5 20" xfId="8427"/>
    <cellStyle name="Heading 2 5 20 2" xfId="8428"/>
    <cellStyle name="Heading 2 5 20 2 2" xfId="36909"/>
    <cellStyle name="Heading 2 5 20 3" xfId="8429"/>
    <cellStyle name="Heading 2 5 20 3 2" xfId="33998"/>
    <cellStyle name="Heading 2 5 20 4" xfId="23290"/>
    <cellStyle name="Heading 2 5 21" xfId="8430"/>
    <cellStyle name="Heading 2 5 21 2" xfId="8431"/>
    <cellStyle name="Heading 2 5 21 2 2" xfId="36910"/>
    <cellStyle name="Heading 2 5 21 3" xfId="8432"/>
    <cellStyle name="Heading 2 5 21 3 2" xfId="33999"/>
    <cellStyle name="Heading 2 5 21 4" xfId="23291"/>
    <cellStyle name="Heading 2 5 22" xfId="8433"/>
    <cellStyle name="Heading 2 5 22 2" xfId="8434"/>
    <cellStyle name="Heading 2 5 22 2 2" xfId="36911"/>
    <cellStyle name="Heading 2 5 22 3" xfId="8435"/>
    <cellStyle name="Heading 2 5 22 3 2" xfId="34000"/>
    <cellStyle name="Heading 2 5 22 4" xfId="23292"/>
    <cellStyle name="Heading 2 5 23" xfId="8436"/>
    <cellStyle name="Heading 2 5 23 2" xfId="8437"/>
    <cellStyle name="Heading 2 5 23 2 2" xfId="36912"/>
    <cellStyle name="Heading 2 5 23 3" xfId="8438"/>
    <cellStyle name="Heading 2 5 23 3 2" xfId="34001"/>
    <cellStyle name="Heading 2 5 23 4" xfId="23293"/>
    <cellStyle name="Heading 2 5 24" xfId="8439"/>
    <cellStyle name="Heading 2 5 24 2" xfId="8440"/>
    <cellStyle name="Heading 2 5 24 2 2" xfId="36913"/>
    <cellStyle name="Heading 2 5 24 3" xfId="8441"/>
    <cellStyle name="Heading 2 5 24 3 2" xfId="34002"/>
    <cellStyle name="Heading 2 5 24 4" xfId="23294"/>
    <cellStyle name="Heading 2 5 25" xfId="8442"/>
    <cellStyle name="Heading 2 5 25 2" xfId="8443"/>
    <cellStyle name="Heading 2 5 25 2 2" xfId="36914"/>
    <cellStyle name="Heading 2 5 25 3" xfId="8444"/>
    <cellStyle name="Heading 2 5 25 3 2" xfId="34003"/>
    <cellStyle name="Heading 2 5 25 4" xfId="23295"/>
    <cellStyle name="Heading 2 5 26" xfId="8445"/>
    <cellStyle name="Heading 2 5 26 2" xfId="8446"/>
    <cellStyle name="Heading 2 5 26 2 2" xfId="36915"/>
    <cellStyle name="Heading 2 5 26 3" xfId="8447"/>
    <cellStyle name="Heading 2 5 26 3 2" xfId="34004"/>
    <cellStyle name="Heading 2 5 26 4" xfId="23296"/>
    <cellStyle name="Heading 2 5 27" xfId="8448"/>
    <cellStyle name="Heading 2 5 27 2" xfId="8449"/>
    <cellStyle name="Heading 2 5 27 2 2" xfId="36916"/>
    <cellStyle name="Heading 2 5 27 3" xfId="8450"/>
    <cellStyle name="Heading 2 5 27 3 2" xfId="34005"/>
    <cellStyle name="Heading 2 5 27 4" xfId="23297"/>
    <cellStyle name="Heading 2 5 28" xfId="8451"/>
    <cellStyle name="Heading 2 5 28 2" xfId="8452"/>
    <cellStyle name="Heading 2 5 28 2 2" xfId="36917"/>
    <cellStyle name="Heading 2 5 28 3" xfId="8453"/>
    <cellStyle name="Heading 2 5 28 3 2" xfId="34006"/>
    <cellStyle name="Heading 2 5 28 4" xfId="23298"/>
    <cellStyle name="Heading 2 5 29" xfId="8454"/>
    <cellStyle name="Heading 2 5 29 2" xfId="8455"/>
    <cellStyle name="Heading 2 5 29 2 2" xfId="36918"/>
    <cellStyle name="Heading 2 5 29 3" xfId="8456"/>
    <cellStyle name="Heading 2 5 29 3 2" xfId="34007"/>
    <cellStyle name="Heading 2 5 29 4" xfId="23299"/>
    <cellStyle name="Heading 2 5 3" xfId="8457"/>
    <cellStyle name="Heading 2 5 3 2" xfId="8458"/>
    <cellStyle name="Heading 2 5 3 2 2" xfId="8459"/>
    <cellStyle name="Heading 2 5 3 2 2 2" xfId="30539"/>
    <cellStyle name="Heading 2 5 3 2 3" xfId="8460"/>
    <cellStyle name="Heading 2 5 3 2 3 2" xfId="29632"/>
    <cellStyle name="Heading 2 5 3 2 4" xfId="8461"/>
    <cellStyle name="Heading 2 5 3 2 4 2" xfId="30191"/>
    <cellStyle name="Heading 2 5 3 2 5" xfId="8462"/>
    <cellStyle name="Heading 2 5 3 2 5 2" xfId="28680"/>
    <cellStyle name="Heading 2 5 3 2 6" xfId="8463"/>
    <cellStyle name="Heading 2 5 3 2 6 2" xfId="38682"/>
    <cellStyle name="Heading 2 5 3 2 7" xfId="28057"/>
    <cellStyle name="Heading 2 5 3 3" xfId="8464"/>
    <cellStyle name="Heading 2 5 3 3 2" xfId="31743"/>
    <cellStyle name="Heading 2 5 3 4" xfId="8465"/>
    <cellStyle name="Heading 2 5 3 4 2" xfId="28971"/>
    <cellStyle name="Heading 2 5 3 5" xfId="8466"/>
    <cellStyle name="Heading 2 5 3 5 2" xfId="29153"/>
    <cellStyle name="Heading 2 5 3 6" xfId="23300"/>
    <cellStyle name="Heading 2 5 30" xfId="8467"/>
    <cellStyle name="Heading 2 5 30 2" xfId="8468"/>
    <cellStyle name="Heading 2 5 30 2 2" xfId="36919"/>
    <cellStyle name="Heading 2 5 30 3" xfId="8469"/>
    <cellStyle name="Heading 2 5 30 3 2" xfId="34008"/>
    <cellStyle name="Heading 2 5 30 4" xfId="23301"/>
    <cellStyle name="Heading 2 5 31" xfId="8470"/>
    <cellStyle name="Heading 2 5 31 2" xfId="8471"/>
    <cellStyle name="Heading 2 5 31 2 2" xfId="36920"/>
    <cellStyle name="Heading 2 5 31 3" xfId="8472"/>
    <cellStyle name="Heading 2 5 31 3 2" xfId="34009"/>
    <cellStyle name="Heading 2 5 31 4" xfId="23302"/>
    <cellStyle name="Heading 2 5 32" xfId="8473"/>
    <cellStyle name="Heading 2 5 32 2" xfId="8474"/>
    <cellStyle name="Heading 2 5 32 2 2" xfId="36921"/>
    <cellStyle name="Heading 2 5 32 3" xfId="8475"/>
    <cellStyle name="Heading 2 5 32 3 2" xfId="34010"/>
    <cellStyle name="Heading 2 5 32 4" xfId="23303"/>
    <cellStyle name="Heading 2 5 33" xfId="8476"/>
    <cellStyle name="Heading 2 5 33 2" xfId="8477"/>
    <cellStyle name="Heading 2 5 33 2 2" xfId="36922"/>
    <cellStyle name="Heading 2 5 33 3" xfId="8478"/>
    <cellStyle name="Heading 2 5 33 3 2" xfId="34011"/>
    <cellStyle name="Heading 2 5 33 4" xfId="23304"/>
    <cellStyle name="Heading 2 5 34" xfId="8479"/>
    <cellStyle name="Heading 2 5 34 2" xfId="8480"/>
    <cellStyle name="Heading 2 5 34 2 2" xfId="36923"/>
    <cellStyle name="Heading 2 5 34 3" xfId="8481"/>
    <cellStyle name="Heading 2 5 34 3 2" xfId="34012"/>
    <cellStyle name="Heading 2 5 34 4" xfId="23305"/>
    <cellStyle name="Heading 2 5 35" xfId="8482"/>
    <cellStyle name="Heading 2 5 35 2" xfId="8483"/>
    <cellStyle name="Heading 2 5 35 2 2" xfId="36924"/>
    <cellStyle name="Heading 2 5 35 3" xfId="8484"/>
    <cellStyle name="Heading 2 5 35 3 2" xfId="34013"/>
    <cellStyle name="Heading 2 5 35 4" xfId="23306"/>
    <cellStyle name="Heading 2 5 36" xfId="8485"/>
    <cellStyle name="Heading 2 5 36 2" xfId="8486"/>
    <cellStyle name="Heading 2 5 36 2 2" xfId="36925"/>
    <cellStyle name="Heading 2 5 36 3" xfId="8487"/>
    <cellStyle name="Heading 2 5 36 3 2" xfId="34014"/>
    <cellStyle name="Heading 2 5 36 4" xfId="23307"/>
    <cellStyle name="Heading 2 5 37" xfId="8488"/>
    <cellStyle name="Heading 2 5 37 2" xfId="8489"/>
    <cellStyle name="Heading 2 5 37 2 2" xfId="36926"/>
    <cellStyle name="Heading 2 5 37 3" xfId="8490"/>
    <cellStyle name="Heading 2 5 37 3 2" xfId="34015"/>
    <cellStyle name="Heading 2 5 37 4" xfId="23308"/>
    <cellStyle name="Heading 2 5 38" xfId="8491"/>
    <cellStyle name="Heading 2 5 38 2" xfId="8492"/>
    <cellStyle name="Heading 2 5 38 2 2" xfId="36927"/>
    <cellStyle name="Heading 2 5 38 3" xfId="8493"/>
    <cellStyle name="Heading 2 5 38 3 2" xfId="34016"/>
    <cellStyle name="Heading 2 5 38 4" xfId="23309"/>
    <cellStyle name="Heading 2 5 39" xfId="8494"/>
    <cellStyle name="Heading 2 5 39 2" xfId="8495"/>
    <cellStyle name="Heading 2 5 39 2 2" xfId="36928"/>
    <cellStyle name="Heading 2 5 39 3" xfId="8496"/>
    <cellStyle name="Heading 2 5 39 3 2" xfId="34017"/>
    <cellStyle name="Heading 2 5 39 4" xfId="23310"/>
    <cellStyle name="Heading 2 5 4" xfId="8497"/>
    <cellStyle name="Heading 2 5 4 2" xfId="8498"/>
    <cellStyle name="Heading 2 5 4 2 2" xfId="8499"/>
    <cellStyle name="Heading 2 5 4 2 2 2" xfId="30540"/>
    <cellStyle name="Heading 2 5 4 2 3" xfId="8500"/>
    <cellStyle name="Heading 2 5 4 2 3 2" xfId="29631"/>
    <cellStyle name="Heading 2 5 4 2 4" xfId="8501"/>
    <cellStyle name="Heading 2 5 4 2 4 2" xfId="32052"/>
    <cellStyle name="Heading 2 5 4 2 5" xfId="8502"/>
    <cellStyle name="Heading 2 5 4 2 5 2" xfId="32677"/>
    <cellStyle name="Heading 2 5 4 2 6" xfId="8503"/>
    <cellStyle name="Heading 2 5 4 2 6 2" xfId="38683"/>
    <cellStyle name="Heading 2 5 4 2 7" xfId="28058"/>
    <cellStyle name="Heading 2 5 4 3" xfId="8504"/>
    <cellStyle name="Heading 2 5 4 3 2" xfId="31742"/>
    <cellStyle name="Heading 2 5 4 4" xfId="8505"/>
    <cellStyle name="Heading 2 5 4 4 2" xfId="28972"/>
    <cellStyle name="Heading 2 5 4 5" xfId="8506"/>
    <cellStyle name="Heading 2 5 4 5 2" xfId="29152"/>
    <cellStyle name="Heading 2 5 4 6" xfId="23311"/>
    <cellStyle name="Heading 2 5 40" xfId="8507"/>
    <cellStyle name="Heading 2 5 40 2" xfId="8508"/>
    <cellStyle name="Heading 2 5 40 2 2" xfId="30533"/>
    <cellStyle name="Heading 2 5 40 3" xfId="8509"/>
    <cellStyle name="Heading 2 5 40 3 2" xfId="29636"/>
    <cellStyle name="Heading 2 5 40 4" xfId="8510"/>
    <cellStyle name="Heading 2 5 40 4 2" xfId="30185"/>
    <cellStyle name="Heading 2 5 40 5" xfId="8511"/>
    <cellStyle name="Heading 2 5 40 5 2" xfId="29911"/>
    <cellStyle name="Heading 2 5 40 6" xfId="8512"/>
    <cellStyle name="Heading 2 5 40 6 2" xfId="38680"/>
    <cellStyle name="Heading 2 5 40 7" xfId="28055"/>
    <cellStyle name="Heading 2 5 41" xfId="8513"/>
    <cellStyle name="Heading 2 5 41 2" xfId="28549"/>
    <cellStyle name="Heading 2 5 42" xfId="8514"/>
    <cellStyle name="Heading 2 5 42 2" xfId="28969"/>
    <cellStyle name="Heading 2 5 43" xfId="8515"/>
    <cellStyle name="Heading 2 5 43 2" xfId="27404"/>
    <cellStyle name="Heading 2 5 44" xfId="23278"/>
    <cellStyle name="Heading 2 5 5" xfId="8516"/>
    <cellStyle name="Heading 2 5 5 2" xfId="8517"/>
    <cellStyle name="Heading 2 5 5 2 2" xfId="8518"/>
    <cellStyle name="Heading 2 5 5 2 2 2" xfId="30541"/>
    <cellStyle name="Heading 2 5 5 2 3" xfId="8519"/>
    <cellStyle name="Heading 2 5 5 2 3 2" xfId="29630"/>
    <cellStyle name="Heading 2 5 5 2 4" xfId="8520"/>
    <cellStyle name="Heading 2 5 5 2 4 2" xfId="32053"/>
    <cellStyle name="Heading 2 5 5 2 5" xfId="8521"/>
    <cellStyle name="Heading 2 5 5 2 5 2" xfId="32678"/>
    <cellStyle name="Heading 2 5 5 2 6" xfId="8522"/>
    <cellStyle name="Heading 2 5 5 2 6 2" xfId="38684"/>
    <cellStyle name="Heading 2 5 5 2 7" xfId="28059"/>
    <cellStyle name="Heading 2 5 5 3" xfId="8523"/>
    <cellStyle name="Heading 2 5 5 3 2" xfId="31741"/>
    <cellStyle name="Heading 2 5 5 4" xfId="8524"/>
    <cellStyle name="Heading 2 5 5 4 2" xfId="27298"/>
    <cellStyle name="Heading 2 5 5 5" xfId="8525"/>
    <cellStyle name="Heading 2 5 5 5 2" xfId="29151"/>
    <cellStyle name="Heading 2 5 5 6" xfId="23312"/>
    <cellStyle name="Heading 2 5 6" xfId="8526"/>
    <cellStyle name="Heading 2 5 6 2" xfId="8527"/>
    <cellStyle name="Heading 2 5 6 2 2" xfId="8528"/>
    <cellStyle name="Heading 2 5 6 2 2 2" xfId="30542"/>
    <cellStyle name="Heading 2 5 6 2 3" xfId="8529"/>
    <cellStyle name="Heading 2 5 6 2 3 2" xfId="29629"/>
    <cellStyle name="Heading 2 5 6 2 4" xfId="8530"/>
    <cellStyle name="Heading 2 5 6 2 4 2" xfId="32054"/>
    <cellStyle name="Heading 2 5 6 2 5" xfId="8531"/>
    <cellStyle name="Heading 2 5 6 2 5 2" xfId="29909"/>
    <cellStyle name="Heading 2 5 6 2 6" xfId="8532"/>
    <cellStyle name="Heading 2 5 6 2 6 2" xfId="38685"/>
    <cellStyle name="Heading 2 5 6 2 7" xfId="28060"/>
    <cellStyle name="Heading 2 5 6 3" xfId="8533"/>
    <cellStyle name="Heading 2 5 6 3 2" xfId="31740"/>
    <cellStyle name="Heading 2 5 6 4" xfId="8534"/>
    <cellStyle name="Heading 2 5 6 4 2" xfId="27299"/>
    <cellStyle name="Heading 2 5 6 5" xfId="8535"/>
    <cellStyle name="Heading 2 5 6 5 2" xfId="29150"/>
    <cellStyle name="Heading 2 5 6 6" xfId="23313"/>
    <cellStyle name="Heading 2 5 7" xfId="8536"/>
    <cellStyle name="Heading 2 5 7 2" xfId="8537"/>
    <cellStyle name="Heading 2 5 7 2 2" xfId="36929"/>
    <cellStyle name="Heading 2 5 7 3" xfId="8538"/>
    <cellStyle name="Heading 2 5 7 3 2" xfId="34018"/>
    <cellStyle name="Heading 2 5 7 4" xfId="23314"/>
    <cellStyle name="Heading 2 5 8" xfId="8539"/>
    <cellStyle name="Heading 2 5 8 2" xfId="8540"/>
    <cellStyle name="Heading 2 5 8 2 2" xfId="36930"/>
    <cellStyle name="Heading 2 5 8 3" xfId="8541"/>
    <cellStyle name="Heading 2 5 8 3 2" xfId="34019"/>
    <cellStyle name="Heading 2 5 8 4" xfId="23315"/>
    <cellStyle name="Heading 2 5 9" xfId="8542"/>
    <cellStyle name="Heading 2 5 9 2" xfId="8543"/>
    <cellStyle name="Heading 2 5 9 2 2" xfId="36931"/>
    <cellStyle name="Heading 2 5 9 3" xfId="8544"/>
    <cellStyle name="Heading 2 5 9 3 2" xfId="34020"/>
    <cellStyle name="Heading 2 5 9 4" xfId="23316"/>
    <cellStyle name="Heading 2 6" xfId="8545"/>
    <cellStyle name="Heading 2 6 10" xfId="8546"/>
    <cellStyle name="Heading 2 6 10 2" xfId="8547"/>
    <cellStyle name="Heading 2 6 10 2 2" xfId="36932"/>
    <cellStyle name="Heading 2 6 10 3" xfId="8548"/>
    <cellStyle name="Heading 2 6 10 3 2" xfId="34021"/>
    <cellStyle name="Heading 2 6 10 4" xfId="23318"/>
    <cellStyle name="Heading 2 6 11" xfId="8549"/>
    <cellStyle name="Heading 2 6 11 2" xfId="8550"/>
    <cellStyle name="Heading 2 6 11 2 2" xfId="36933"/>
    <cellStyle name="Heading 2 6 11 3" xfId="8551"/>
    <cellStyle name="Heading 2 6 11 3 2" xfId="34022"/>
    <cellStyle name="Heading 2 6 11 4" xfId="23319"/>
    <cellStyle name="Heading 2 6 12" xfId="8552"/>
    <cellStyle name="Heading 2 6 12 2" xfId="8553"/>
    <cellStyle name="Heading 2 6 12 2 2" xfId="36934"/>
    <cellStyle name="Heading 2 6 12 3" xfId="8554"/>
    <cellStyle name="Heading 2 6 12 3 2" xfId="34023"/>
    <cellStyle name="Heading 2 6 12 4" xfId="23320"/>
    <cellStyle name="Heading 2 6 13" xfId="8555"/>
    <cellStyle name="Heading 2 6 13 2" xfId="8556"/>
    <cellStyle name="Heading 2 6 13 2 2" xfId="36935"/>
    <cellStyle name="Heading 2 6 13 3" xfId="8557"/>
    <cellStyle name="Heading 2 6 13 3 2" xfId="34024"/>
    <cellStyle name="Heading 2 6 13 4" xfId="23321"/>
    <cellStyle name="Heading 2 6 14" xfId="8558"/>
    <cellStyle name="Heading 2 6 14 2" xfId="8559"/>
    <cellStyle name="Heading 2 6 14 2 2" xfId="36936"/>
    <cellStyle name="Heading 2 6 14 3" xfId="8560"/>
    <cellStyle name="Heading 2 6 14 3 2" xfId="34025"/>
    <cellStyle name="Heading 2 6 14 4" xfId="23322"/>
    <cellStyle name="Heading 2 6 15" xfId="8561"/>
    <cellStyle name="Heading 2 6 15 2" xfId="8562"/>
    <cellStyle name="Heading 2 6 15 2 2" xfId="36937"/>
    <cellStyle name="Heading 2 6 15 3" xfId="8563"/>
    <cellStyle name="Heading 2 6 15 3 2" xfId="34026"/>
    <cellStyle name="Heading 2 6 15 4" xfId="23323"/>
    <cellStyle name="Heading 2 6 16" xfId="8564"/>
    <cellStyle name="Heading 2 6 16 2" xfId="8565"/>
    <cellStyle name="Heading 2 6 16 2 2" xfId="36938"/>
    <cellStyle name="Heading 2 6 16 3" xfId="8566"/>
    <cellStyle name="Heading 2 6 16 3 2" xfId="34027"/>
    <cellStyle name="Heading 2 6 16 4" xfId="23324"/>
    <cellStyle name="Heading 2 6 17" xfId="8567"/>
    <cellStyle name="Heading 2 6 17 2" xfId="8568"/>
    <cellStyle name="Heading 2 6 17 2 2" xfId="36939"/>
    <cellStyle name="Heading 2 6 17 3" xfId="8569"/>
    <cellStyle name="Heading 2 6 17 3 2" xfId="34028"/>
    <cellStyle name="Heading 2 6 17 4" xfId="23325"/>
    <cellStyle name="Heading 2 6 18" xfId="8570"/>
    <cellStyle name="Heading 2 6 18 2" xfId="8571"/>
    <cellStyle name="Heading 2 6 18 2 2" xfId="36940"/>
    <cellStyle name="Heading 2 6 18 3" xfId="8572"/>
    <cellStyle name="Heading 2 6 18 3 2" xfId="34029"/>
    <cellStyle name="Heading 2 6 18 4" xfId="23326"/>
    <cellStyle name="Heading 2 6 19" xfId="8573"/>
    <cellStyle name="Heading 2 6 19 2" xfId="8574"/>
    <cellStyle name="Heading 2 6 19 2 2" xfId="36941"/>
    <cellStyle name="Heading 2 6 19 3" xfId="8575"/>
    <cellStyle name="Heading 2 6 19 3 2" xfId="34030"/>
    <cellStyle name="Heading 2 6 19 4" xfId="23327"/>
    <cellStyle name="Heading 2 6 2" xfId="8576"/>
    <cellStyle name="Heading 2 6 2 2" xfId="8577"/>
    <cellStyle name="Heading 2 6 2 2 2" xfId="8578"/>
    <cellStyle name="Heading 2 6 2 2 2 2" xfId="30544"/>
    <cellStyle name="Heading 2 6 2 2 3" xfId="8579"/>
    <cellStyle name="Heading 2 6 2 2 3 2" xfId="29626"/>
    <cellStyle name="Heading 2 6 2 2 4" xfId="8580"/>
    <cellStyle name="Heading 2 6 2 2 4 2" xfId="32056"/>
    <cellStyle name="Heading 2 6 2 2 5" xfId="8581"/>
    <cellStyle name="Heading 2 6 2 2 5 2" xfId="29906"/>
    <cellStyle name="Heading 2 6 2 2 6" xfId="8582"/>
    <cellStyle name="Heading 2 6 2 2 6 2" xfId="38687"/>
    <cellStyle name="Heading 2 6 2 2 7" xfId="28062"/>
    <cellStyle name="Heading 2 6 2 3" xfId="8583"/>
    <cellStyle name="Heading 2 6 2 3 2" xfId="31738"/>
    <cellStyle name="Heading 2 6 2 4" xfId="8584"/>
    <cellStyle name="Heading 2 6 2 4 2" xfId="28973"/>
    <cellStyle name="Heading 2 6 2 5" xfId="8585"/>
    <cellStyle name="Heading 2 6 2 5 2" xfId="32940"/>
    <cellStyle name="Heading 2 6 2 6" xfId="23328"/>
    <cellStyle name="Heading 2 6 20" xfId="8586"/>
    <cellStyle name="Heading 2 6 20 2" xfId="8587"/>
    <cellStyle name="Heading 2 6 20 2 2" xfId="36942"/>
    <cellStyle name="Heading 2 6 20 3" xfId="8588"/>
    <cellStyle name="Heading 2 6 20 3 2" xfId="34031"/>
    <cellStyle name="Heading 2 6 20 4" xfId="23329"/>
    <cellStyle name="Heading 2 6 21" xfId="8589"/>
    <cellStyle name="Heading 2 6 21 2" xfId="8590"/>
    <cellStyle name="Heading 2 6 21 2 2" xfId="36943"/>
    <cellStyle name="Heading 2 6 21 3" xfId="8591"/>
    <cellStyle name="Heading 2 6 21 3 2" xfId="34032"/>
    <cellStyle name="Heading 2 6 21 4" xfId="23330"/>
    <cellStyle name="Heading 2 6 22" xfId="8592"/>
    <cellStyle name="Heading 2 6 22 2" xfId="8593"/>
    <cellStyle name="Heading 2 6 22 2 2" xfId="36944"/>
    <cellStyle name="Heading 2 6 22 3" xfId="8594"/>
    <cellStyle name="Heading 2 6 22 3 2" xfId="34033"/>
    <cellStyle name="Heading 2 6 22 4" xfId="23331"/>
    <cellStyle name="Heading 2 6 23" xfId="8595"/>
    <cellStyle name="Heading 2 6 23 2" xfId="8596"/>
    <cellStyle name="Heading 2 6 23 2 2" xfId="36945"/>
    <cellStyle name="Heading 2 6 23 3" xfId="8597"/>
    <cellStyle name="Heading 2 6 23 3 2" xfId="34034"/>
    <cellStyle name="Heading 2 6 23 4" xfId="23332"/>
    <cellStyle name="Heading 2 6 24" xfId="8598"/>
    <cellStyle name="Heading 2 6 24 2" xfId="8599"/>
    <cellStyle name="Heading 2 6 24 2 2" xfId="36946"/>
    <cellStyle name="Heading 2 6 24 3" xfId="8600"/>
    <cellStyle name="Heading 2 6 24 3 2" xfId="34035"/>
    <cellStyle name="Heading 2 6 24 4" xfId="23333"/>
    <cellStyle name="Heading 2 6 25" xfId="8601"/>
    <cellStyle name="Heading 2 6 25 2" xfId="8602"/>
    <cellStyle name="Heading 2 6 25 2 2" xfId="36947"/>
    <cellStyle name="Heading 2 6 25 3" xfId="8603"/>
    <cellStyle name="Heading 2 6 25 3 2" xfId="34036"/>
    <cellStyle name="Heading 2 6 25 4" xfId="23334"/>
    <cellStyle name="Heading 2 6 26" xfId="8604"/>
    <cellStyle name="Heading 2 6 26 2" xfId="8605"/>
    <cellStyle name="Heading 2 6 26 2 2" xfId="36948"/>
    <cellStyle name="Heading 2 6 26 3" xfId="8606"/>
    <cellStyle name="Heading 2 6 26 3 2" xfId="34037"/>
    <cellStyle name="Heading 2 6 26 4" xfId="23335"/>
    <cellStyle name="Heading 2 6 27" xfId="8607"/>
    <cellStyle name="Heading 2 6 27 2" xfId="8608"/>
    <cellStyle name="Heading 2 6 27 2 2" xfId="36949"/>
    <cellStyle name="Heading 2 6 27 3" xfId="8609"/>
    <cellStyle name="Heading 2 6 27 3 2" xfId="34038"/>
    <cellStyle name="Heading 2 6 27 4" xfId="23336"/>
    <cellStyle name="Heading 2 6 28" xfId="8610"/>
    <cellStyle name="Heading 2 6 28 2" xfId="8611"/>
    <cellStyle name="Heading 2 6 28 2 2" xfId="36950"/>
    <cellStyle name="Heading 2 6 28 3" xfId="8612"/>
    <cellStyle name="Heading 2 6 28 3 2" xfId="34039"/>
    <cellStyle name="Heading 2 6 28 4" xfId="23337"/>
    <cellStyle name="Heading 2 6 29" xfId="8613"/>
    <cellStyle name="Heading 2 6 29 2" xfId="8614"/>
    <cellStyle name="Heading 2 6 29 2 2" xfId="36951"/>
    <cellStyle name="Heading 2 6 29 3" xfId="8615"/>
    <cellStyle name="Heading 2 6 29 3 2" xfId="34040"/>
    <cellStyle name="Heading 2 6 29 4" xfId="23338"/>
    <cellStyle name="Heading 2 6 3" xfId="8616"/>
    <cellStyle name="Heading 2 6 3 2" xfId="8617"/>
    <cellStyle name="Heading 2 6 3 2 2" xfId="8618"/>
    <cellStyle name="Heading 2 6 3 2 2 2" xfId="30545"/>
    <cellStyle name="Heading 2 6 3 2 3" xfId="8619"/>
    <cellStyle name="Heading 2 6 3 2 3 2" xfId="27616"/>
    <cellStyle name="Heading 2 6 3 2 4" xfId="8620"/>
    <cellStyle name="Heading 2 6 3 2 4 2" xfId="32057"/>
    <cellStyle name="Heading 2 6 3 2 5" xfId="8621"/>
    <cellStyle name="Heading 2 6 3 2 5 2" xfId="27700"/>
    <cellStyle name="Heading 2 6 3 2 6" xfId="8622"/>
    <cellStyle name="Heading 2 6 3 2 6 2" xfId="38688"/>
    <cellStyle name="Heading 2 6 3 2 7" xfId="28063"/>
    <cellStyle name="Heading 2 6 3 3" xfId="8623"/>
    <cellStyle name="Heading 2 6 3 3 2" xfId="31737"/>
    <cellStyle name="Heading 2 6 3 4" xfId="8624"/>
    <cellStyle name="Heading 2 6 3 4 2" xfId="28974"/>
    <cellStyle name="Heading 2 6 3 5" xfId="8625"/>
    <cellStyle name="Heading 2 6 3 5 2" xfId="32939"/>
    <cellStyle name="Heading 2 6 3 6" xfId="23339"/>
    <cellStyle name="Heading 2 6 30" xfId="8626"/>
    <cellStyle name="Heading 2 6 30 2" xfId="8627"/>
    <cellStyle name="Heading 2 6 30 2 2" xfId="36952"/>
    <cellStyle name="Heading 2 6 30 3" xfId="8628"/>
    <cellStyle name="Heading 2 6 30 3 2" xfId="34041"/>
    <cellStyle name="Heading 2 6 30 4" xfId="23340"/>
    <cellStyle name="Heading 2 6 31" xfId="8629"/>
    <cellStyle name="Heading 2 6 31 2" xfId="8630"/>
    <cellStyle name="Heading 2 6 31 2 2" xfId="36953"/>
    <cellStyle name="Heading 2 6 31 3" xfId="8631"/>
    <cellStyle name="Heading 2 6 31 3 2" xfId="34042"/>
    <cellStyle name="Heading 2 6 31 4" xfId="23341"/>
    <cellStyle name="Heading 2 6 32" xfId="8632"/>
    <cellStyle name="Heading 2 6 32 2" xfId="8633"/>
    <cellStyle name="Heading 2 6 32 2 2" xfId="36954"/>
    <cellStyle name="Heading 2 6 32 3" xfId="8634"/>
    <cellStyle name="Heading 2 6 32 3 2" xfId="34043"/>
    <cellStyle name="Heading 2 6 32 4" xfId="23342"/>
    <cellStyle name="Heading 2 6 33" xfId="8635"/>
    <cellStyle name="Heading 2 6 33 2" xfId="8636"/>
    <cellStyle name="Heading 2 6 33 2 2" xfId="36955"/>
    <cellStyle name="Heading 2 6 33 3" xfId="8637"/>
    <cellStyle name="Heading 2 6 33 3 2" xfId="34044"/>
    <cellStyle name="Heading 2 6 33 4" xfId="23343"/>
    <cellStyle name="Heading 2 6 34" xfId="8638"/>
    <cellStyle name="Heading 2 6 34 2" xfId="8639"/>
    <cellStyle name="Heading 2 6 34 2 2" xfId="36956"/>
    <cellStyle name="Heading 2 6 34 3" xfId="8640"/>
    <cellStyle name="Heading 2 6 34 3 2" xfId="34045"/>
    <cellStyle name="Heading 2 6 34 4" xfId="23344"/>
    <cellStyle name="Heading 2 6 35" xfId="8641"/>
    <cellStyle name="Heading 2 6 35 2" xfId="8642"/>
    <cellStyle name="Heading 2 6 35 2 2" xfId="36957"/>
    <cellStyle name="Heading 2 6 35 3" xfId="8643"/>
    <cellStyle name="Heading 2 6 35 3 2" xfId="34046"/>
    <cellStyle name="Heading 2 6 35 4" xfId="23345"/>
    <cellStyle name="Heading 2 6 36" xfId="8644"/>
    <cellStyle name="Heading 2 6 36 2" xfId="8645"/>
    <cellStyle name="Heading 2 6 36 2 2" xfId="36958"/>
    <cellStyle name="Heading 2 6 36 3" xfId="8646"/>
    <cellStyle name="Heading 2 6 36 3 2" xfId="34047"/>
    <cellStyle name="Heading 2 6 36 4" xfId="23346"/>
    <cellStyle name="Heading 2 6 37" xfId="8647"/>
    <cellStyle name="Heading 2 6 37 2" xfId="8648"/>
    <cellStyle name="Heading 2 6 37 2 2" xfId="36959"/>
    <cellStyle name="Heading 2 6 37 3" xfId="8649"/>
    <cellStyle name="Heading 2 6 37 3 2" xfId="34048"/>
    <cellStyle name="Heading 2 6 37 4" xfId="23347"/>
    <cellStyle name="Heading 2 6 38" xfId="8650"/>
    <cellStyle name="Heading 2 6 38 2" xfId="8651"/>
    <cellStyle name="Heading 2 6 38 2 2" xfId="36960"/>
    <cellStyle name="Heading 2 6 38 3" xfId="8652"/>
    <cellStyle name="Heading 2 6 38 3 2" xfId="34049"/>
    <cellStyle name="Heading 2 6 38 4" xfId="23348"/>
    <cellStyle name="Heading 2 6 39" xfId="8653"/>
    <cellStyle name="Heading 2 6 39 2" xfId="8654"/>
    <cellStyle name="Heading 2 6 39 2 2" xfId="36961"/>
    <cellStyle name="Heading 2 6 39 3" xfId="8655"/>
    <cellStyle name="Heading 2 6 39 3 2" xfId="34050"/>
    <cellStyle name="Heading 2 6 39 4" xfId="23349"/>
    <cellStyle name="Heading 2 6 4" xfId="8656"/>
    <cellStyle name="Heading 2 6 4 2" xfId="8657"/>
    <cellStyle name="Heading 2 6 4 2 2" xfId="8658"/>
    <cellStyle name="Heading 2 6 4 2 2 2" xfId="30547"/>
    <cellStyle name="Heading 2 6 4 2 3" xfId="8659"/>
    <cellStyle name="Heading 2 6 4 2 3 2" xfId="29625"/>
    <cellStyle name="Heading 2 6 4 2 4" xfId="8660"/>
    <cellStyle name="Heading 2 6 4 2 4 2" xfId="30194"/>
    <cellStyle name="Heading 2 6 4 2 5" xfId="8661"/>
    <cellStyle name="Heading 2 6 4 2 5 2" xfId="32680"/>
    <cellStyle name="Heading 2 6 4 2 6" xfId="8662"/>
    <cellStyle name="Heading 2 6 4 2 6 2" xfId="38689"/>
    <cellStyle name="Heading 2 6 4 2 7" xfId="28064"/>
    <cellStyle name="Heading 2 6 4 3" xfId="8663"/>
    <cellStyle name="Heading 2 6 4 3 2" xfId="31736"/>
    <cellStyle name="Heading 2 6 4 4" xfId="8664"/>
    <cellStyle name="Heading 2 6 4 4 2" xfId="28975"/>
    <cellStyle name="Heading 2 6 4 5" xfId="8665"/>
    <cellStyle name="Heading 2 6 4 5 2" xfId="32938"/>
    <cellStyle name="Heading 2 6 4 6" xfId="23350"/>
    <cellStyle name="Heading 2 6 40" xfId="8666"/>
    <cellStyle name="Heading 2 6 40 2" xfId="8667"/>
    <cellStyle name="Heading 2 6 40 2 2" xfId="30543"/>
    <cellStyle name="Heading 2 6 40 3" xfId="8668"/>
    <cellStyle name="Heading 2 6 40 3 2" xfId="29628"/>
    <cellStyle name="Heading 2 6 40 4" xfId="8669"/>
    <cellStyle name="Heading 2 6 40 4 2" xfId="30193"/>
    <cellStyle name="Heading 2 6 40 5" xfId="8670"/>
    <cellStyle name="Heading 2 6 40 5 2" xfId="27702"/>
    <cellStyle name="Heading 2 6 40 6" xfId="8671"/>
    <cellStyle name="Heading 2 6 40 6 2" xfId="38686"/>
    <cellStyle name="Heading 2 6 40 7" xfId="28061"/>
    <cellStyle name="Heading 2 6 41" xfId="8672"/>
    <cellStyle name="Heading 2 6 41 2" xfId="31739"/>
    <cellStyle name="Heading 2 6 42" xfId="8673"/>
    <cellStyle name="Heading 2 6 42 2" xfId="27300"/>
    <cellStyle name="Heading 2 6 43" xfId="8674"/>
    <cellStyle name="Heading 2 6 43 2" xfId="32941"/>
    <cellStyle name="Heading 2 6 44" xfId="23317"/>
    <cellStyle name="Heading 2 6 5" xfId="8675"/>
    <cellStyle name="Heading 2 6 5 2" xfId="8676"/>
    <cellStyle name="Heading 2 6 5 2 2" xfId="8677"/>
    <cellStyle name="Heading 2 6 5 2 2 2" xfId="30548"/>
    <cellStyle name="Heading 2 6 5 2 3" xfId="8678"/>
    <cellStyle name="Heading 2 6 5 2 3 2" xfId="29624"/>
    <cellStyle name="Heading 2 6 5 2 4" xfId="8679"/>
    <cellStyle name="Heading 2 6 5 2 4 2" xfId="30196"/>
    <cellStyle name="Heading 2 6 5 2 5" xfId="8680"/>
    <cellStyle name="Heading 2 6 5 2 5 2" xfId="32681"/>
    <cellStyle name="Heading 2 6 5 2 6" xfId="8681"/>
    <cellStyle name="Heading 2 6 5 2 6 2" xfId="38690"/>
    <cellStyle name="Heading 2 6 5 2 7" xfId="28065"/>
    <cellStyle name="Heading 2 6 5 3" xfId="8682"/>
    <cellStyle name="Heading 2 6 5 3 2" xfId="31735"/>
    <cellStyle name="Heading 2 6 5 4" xfId="8683"/>
    <cellStyle name="Heading 2 6 5 4 2" xfId="27301"/>
    <cellStyle name="Heading 2 6 5 5" xfId="8684"/>
    <cellStyle name="Heading 2 6 5 5 2" xfId="32937"/>
    <cellStyle name="Heading 2 6 5 6" xfId="23351"/>
    <cellStyle name="Heading 2 6 6" xfId="8685"/>
    <cellStyle name="Heading 2 6 6 2" xfId="8686"/>
    <cellStyle name="Heading 2 6 6 2 2" xfId="8687"/>
    <cellStyle name="Heading 2 6 6 2 2 2" xfId="30549"/>
    <cellStyle name="Heading 2 6 6 2 3" xfId="8688"/>
    <cellStyle name="Heading 2 6 6 2 3 2" xfId="29623"/>
    <cellStyle name="Heading 2 6 6 2 4" xfId="8689"/>
    <cellStyle name="Heading 2 6 6 2 4 2" xfId="32059"/>
    <cellStyle name="Heading 2 6 6 2 5" xfId="8690"/>
    <cellStyle name="Heading 2 6 6 2 5 2" xfId="27698"/>
    <cellStyle name="Heading 2 6 6 2 6" xfId="8691"/>
    <cellStyle name="Heading 2 6 6 2 6 2" xfId="38691"/>
    <cellStyle name="Heading 2 6 6 2 7" xfId="28066"/>
    <cellStyle name="Heading 2 6 6 3" xfId="8692"/>
    <cellStyle name="Heading 2 6 6 3 2" xfId="31734"/>
    <cellStyle name="Heading 2 6 6 4" xfId="8693"/>
    <cellStyle name="Heading 2 6 6 4 2" xfId="28976"/>
    <cellStyle name="Heading 2 6 6 5" xfId="8694"/>
    <cellStyle name="Heading 2 6 6 5 2" xfId="32936"/>
    <cellStyle name="Heading 2 6 6 6" xfId="23352"/>
    <cellStyle name="Heading 2 6 7" xfId="8695"/>
    <cellStyle name="Heading 2 6 7 2" xfId="8696"/>
    <cellStyle name="Heading 2 6 7 2 2" xfId="36962"/>
    <cellStyle name="Heading 2 6 7 3" xfId="8697"/>
    <cellStyle name="Heading 2 6 7 3 2" xfId="34051"/>
    <cellStyle name="Heading 2 6 7 4" xfId="23353"/>
    <cellStyle name="Heading 2 6 8" xfId="8698"/>
    <cellStyle name="Heading 2 6 8 2" xfId="8699"/>
    <cellStyle name="Heading 2 6 8 2 2" xfId="36963"/>
    <cellStyle name="Heading 2 6 8 3" xfId="8700"/>
    <cellStyle name="Heading 2 6 8 3 2" xfId="34052"/>
    <cellStyle name="Heading 2 6 8 4" xfId="23354"/>
    <cellStyle name="Heading 2 6 9" xfId="8701"/>
    <cellStyle name="Heading 2 6 9 2" xfId="8702"/>
    <cellStyle name="Heading 2 6 9 2 2" xfId="36964"/>
    <cellStyle name="Heading 2 6 9 3" xfId="8703"/>
    <cellStyle name="Heading 2 6 9 3 2" xfId="34053"/>
    <cellStyle name="Heading 2 6 9 4" xfId="23355"/>
    <cellStyle name="Heading 2 7" xfId="8704"/>
    <cellStyle name="Heading 2 7 10" xfId="8705"/>
    <cellStyle name="Heading 2 7 10 2" xfId="8706"/>
    <cellStyle name="Heading 2 7 10 2 2" xfId="36965"/>
    <cellStyle name="Heading 2 7 10 3" xfId="8707"/>
    <cellStyle name="Heading 2 7 10 3 2" xfId="34054"/>
    <cellStyle name="Heading 2 7 10 4" xfId="23357"/>
    <cellStyle name="Heading 2 7 11" xfId="8708"/>
    <cellStyle name="Heading 2 7 11 2" xfId="8709"/>
    <cellStyle name="Heading 2 7 11 2 2" xfId="36966"/>
    <cellStyle name="Heading 2 7 11 3" xfId="8710"/>
    <cellStyle name="Heading 2 7 11 3 2" xfId="34055"/>
    <cellStyle name="Heading 2 7 11 4" xfId="23358"/>
    <cellStyle name="Heading 2 7 12" xfId="8711"/>
    <cellStyle name="Heading 2 7 12 2" xfId="8712"/>
    <cellStyle name="Heading 2 7 12 2 2" xfId="36967"/>
    <cellStyle name="Heading 2 7 12 3" xfId="8713"/>
    <cellStyle name="Heading 2 7 12 3 2" xfId="34056"/>
    <cellStyle name="Heading 2 7 12 4" xfId="23359"/>
    <cellStyle name="Heading 2 7 13" xfId="8714"/>
    <cellStyle name="Heading 2 7 13 2" xfId="8715"/>
    <cellStyle name="Heading 2 7 13 2 2" xfId="36968"/>
    <cellStyle name="Heading 2 7 13 3" xfId="8716"/>
    <cellStyle name="Heading 2 7 13 3 2" xfId="34057"/>
    <cellStyle name="Heading 2 7 13 4" xfId="23360"/>
    <cellStyle name="Heading 2 7 14" xfId="8717"/>
    <cellStyle name="Heading 2 7 14 2" xfId="8718"/>
    <cellStyle name="Heading 2 7 14 2 2" xfId="36969"/>
    <cellStyle name="Heading 2 7 14 3" xfId="8719"/>
    <cellStyle name="Heading 2 7 14 3 2" xfId="34058"/>
    <cellStyle name="Heading 2 7 14 4" xfId="23361"/>
    <cellStyle name="Heading 2 7 15" xfId="8720"/>
    <cellStyle name="Heading 2 7 15 2" xfId="8721"/>
    <cellStyle name="Heading 2 7 15 2 2" xfId="36970"/>
    <cellStyle name="Heading 2 7 15 3" xfId="8722"/>
    <cellStyle name="Heading 2 7 15 3 2" xfId="34059"/>
    <cellStyle name="Heading 2 7 15 4" xfId="23362"/>
    <cellStyle name="Heading 2 7 16" xfId="8723"/>
    <cellStyle name="Heading 2 7 16 2" xfId="8724"/>
    <cellStyle name="Heading 2 7 16 2 2" xfId="36971"/>
    <cellStyle name="Heading 2 7 16 3" xfId="8725"/>
    <cellStyle name="Heading 2 7 16 3 2" xfId="34060"/>
    <cellStyle name="Heading 2 7 16 4" xfId="23363"/>
    <cellStyle name="Heading 2 7 17" xfId="8726"/>
    <cellStyle name="Heading 2 7 17 2" xfId="8727"/>
    <cellStyle name="Heading 2 7 17 2 2" xfId="36972"/>
    <cellStyle name="Heading 2 7 17 3" xfId="8728"/>
    <cellStyle name="Heading 2 7 17 3 2" xfId="34061"/>
    <cellStyle name="Heading 2 7 17 4" xfId="23364"/>
    <cellStyle name="Heading 2 7 18" xfId="8729"/>
    <cellStyle name="Heading 2 7 18 2" xfId="8730"/>
    <cellStyle name="Heading 2 7 18 2 2" xfId="36973"/>
    <cellStyle name="Heading 2 7 18 3" xfId="8731"/>
    <cellStyle name="Heading 2 7 18 3 2" xfId="34062"/>
    <cellStyle name="Heading 2 7 18 4" xfId="23365"/>
    <cellStyle name="Heading 2 7 19" xfId="8732"/>
    <cellStyle name="Heading 2 7 19 2" xfId="8733"/>
    <cellStyle name="Heading 2 7 19 2 2" xfId="36974"/>
    <cellStyle name="Heading 2 7 19 3" xfId="8734"/>
    <cellStyle name="Heading 2 7 19 3 2" xfId="34063"/>
    <cellStyle name="Heading 2 7 19 4" xfId="23366"/>
    <cellStyle name="Heading 2 7 2" xfId="8735"/>
    <cellStyle name="Heading 2 7 2 2" xfId="8736"/>
    <cellStyle name="Heading 2 7 2 2 2" xfId="8737"/>
    <cellStyle name="Heading 2 7 2 2 2 2" xfId="30552"/>
    <cellStyle name="Heading 2 7 2 2 3" xfId="8738"/>
    <cellStyle name="Heading 2 7 2 2 3 2" xfId="27615"/>
    <cellStyle name="Heading 2 7 2 2 4" xfId="8739"/>
    <cellStyle name="Heading 2 7 2 2 4 2" xfId="30201"/>
    <cellStyle name="Heading 2 7 2 2 5" xfId="8740"/>
    <cellStyle name="Heading 2 7 2 2 5 2" xfId="29904"/>
    <cellStyle name="Heading 2 7 2 2 6" xfId="8741"/>
    <cellStyle name="Heading 2 7 2 2 6 2" xfId="38693"/>
    <cellStyle name="Heading 2 7 2 2 7" xfId="28068"/>
    <cellStyle name="Heading 2 7 2 3" xfId="8742"/>
    <cellStyle name="Heading 2 7 2 3 2" xfId="31732"/>
    <cellStyle name="Heading 2 7 2 4" xfId="8743"/>
    <cellStyle name="Heading 2 7 2 4 2" xfId="28978"/>
    <cellStyle name="Heading 2 7 2 5" xfId="8744"/>
    <cellStyle name="Heading 2 7 2 5 2" xfId="29149"/>
    <cellStyle name="Heading 2 7 2 6" xfId="23367"/>
    <cellStyle name="Heading 2 7 20" xfId="8745"/>
    <cellStyle name="Heading 2 7 20 2" xfId="8746"/>
    <cellStyle name="Heading 2 7 20 2 2" xfId="36975"/>
    <cellStyle name="Heading 2 7 20 3" xfId="8747"/>
    <cellStyle name="Heading 2 7 20 3 2" xfId="34064"/>
    <cellStyle name="Heading 2 7 20 4" xfId="23368"/>
    <cellStyle name="Heading 2 7 21" xfId="8748"/>
    <cellStyle name="Heading 2 7 21 2" xfId="8749"/>
    <cellStyle name="Heading 2 7 21 2 2" xfId="36976"/>
    <cellStyle name="Heading 2 7 21 3" xfId="8750"/>
    <cellStyle name="Heading 2 7 21 3 2" xfId="34065"/>
    <cellStyle name="Heading 2 7 21 4" xfId="23369"/>
    <cellStyle name="Heading 2 7 22" xfId="8751"/>
    <cellStyle name="Heading 2 7 22 2" xfId="8752"/>
    <cellStyle name="Heading 2 7 22 2 2" xfId="36977"/>
    <cellStyle name="Heading 2 7 22 3" xfId="8753"/>
    <cellStyle name="Heading 2 7 22 3 2" xfId="34066"/>
    <cellStyle name="Heading 2 7 22 4" xfId="23370"/>
    <cellStyle name="Heading 2 7 23" xfId="8754"/>
    <cellStyle name="Heading 2 7 23 2" xfId="8755"/>
    <cellStyle name="Heading 2 7 23 2 2" xfId="36978"/>
    <cellStyle name="Heading 2 7 23 3" xfId="8756"/>
    <cellStyle name="Heading 2 7 23 3 2" xfId="34067"/>
    <cellStyle name="Heading 2 7 23 4" xfId="23371"/>
    <cellStyle name="Heading 2 7 24" xfId="8757"/>
    <cellStyle name="Heading 2 7 24 2" xfId="8758"/>
    <cellStyle name="Heading 2 7 24 2 2" xfId="36979"/>
    <cellStyle name="Heading 2 7 24 3" xfId="8759"/>
    <cellStyle name="Heading 2 7 24 3 2" xfId="34068"/>
    <cellStyle name="Heading 2 7 24 4" xfId="23372"/>
    <cellStyle name="Heading 2 7 25" xfId="8760"/>
    <cellStyle name="Heading 2 7 25 2" xfId="8761"/>
    <cellStyle name="Heading 2 7 25 2 2" xfId="36980"/>
    <cellStyle name="Heading 2 7 25 3" xfId="8762"/>
    <cellStyle name="Heading 2 7 25 3 2" xfId="34069"/>
    <cellStyle name="Heading 2 7 25 4" xfId="23373"/>
    <cellStyle name="Heading 2 7 26" xfId="8763"/>
    <cellStyle name="Heading 2 7 26 2" xfId="8764"/>
    <cellStyle name="Heading 2 7 26 2 2" xfId="36981"/>
    <cellStyle name="Heading 2 7 26 3" xfId="8765"/>
    <cellStyle name="Heading 2 7 26 3 2" xfId="34070"/>
    <cellStyle name="Heading 2 7 26 4" xfId="23374"/>
    <cellStyle name="Heading 2 7 27" xfId="8766"/>
    <cellStyle name="Heading 2 7 27 2" xfId="8767"/>
    <cellStyle name="Heading 2 7 27 2 2" xfId="36982"/>
    <cellStyle name="Heading 2 7 27 3" xfId="8768"/>
    <cellStyle name="Heading 2 7 27 3 2" xfId="34071"/>
    <cellStyle name="Heading 2 7 27 4" xfId="23375"/>
    <cellStyle name="Heading 2 7 28" xfId="8769"/>
    <cellStyle name="Heading 2 7 28 2" xfId="8770"/>
    <cellStyle name="Heading 2 7 28 2 2" xfId="36983"/>
    <cellStyle name="Heading 2 7 28 3" xfId="8771"/>
    <cellStyle name="Heading 2 7 28 3 2" xfId="34072"/>
    <cellStyle name="Heading 2 7 28 4" xfId="23376"/>
    <cellStyle name="Heading 2 7 29" xfId="8772"/>
    <cellStyle name="Heading 2 7 29 2" xfId="8773"/>
    <cellStyle name="Heading 2 7 29 2 2" xfId="36984"/>
    <cellStyle name="Heading 2 7 29 3" xfId="8774"/>
    <cellStyle name="Heading 2 7 29 3 2" xfId="34073"/>
    <cellStyle name="Heading 2 7 29 4" xfId="23377"/>
    <cellStyle name="Heading 2 7 3" xfId="8775"/>
    <cellStyle name="Heading 2 7 3 2" xfId="8776"/>
    <cellStyle name="Heading 2 7 3 2 2" xfId="8777"/>
    <cellStyle name="Heading 2 7 3 2 2 2" xfId="30553"/>
    <cellStyle name="Heading 2 7 3 2 3" xfId="8778"/>
    <cellStyle name="Heading 2 7 3 2 3 2" xfId="27613"/>
    <cellStyle name="Heading 2 7 3 2 4" xfId="8779"/>
    <cellStyle name="Heading 2 7 3 2 4 2" xfId="30203"/>
    <cellStyle name="Heading 2 7 3 2 5" xfId="8780"/>
    <cellStyle name="Heading 2 7 3 2 5 2" xfId="27690"/>
    <cellStyle name="Heading 2 7 3 2 6" xfId="8781"/>
    <cellStyle name="Heading 2 7 3 2 6 2" xfId="38694"/>
    <cellStyle name="Heading 2 7 3 2 7" xfId="28069"/>
    <cellStyle name="Heading 2 7 3 3" xfId="8782"/>
    <cellStyle name="Heading 2 7 3 3 2" xfId="31731"/>
    <cellStyle name="Heading 2 7 3 4" xfId="8783"/>
    <cellStyle name="Heading 2 7 3 4 2" xfId="28979"/>
    <cellStyle name="Heading 2 7 3 5" xfId="8784"/>
    <cellStyle name="Heading 2 7 3 5 2" xfId="32934"/>
    <cellStyle name="Heading 2 7 3 6" xfId="23378"/>
    <cellStyle name="Heading 2 7 30" xfId="8785"/>
    <cellStyle name="Heading 2 7 30 2" xfId="8786"/>
    <cellStyle name="Heading 2 7 30 2 2" xfId="36985"/>
    <cellStyle name="Heading 2 7 30 3" xfId="8787"/>
    <cellStyle name="Heading 2 7 30 3 2" xfId="34074"/>
    <cellStyle name="Heading 2 7 30 4" xfId="23379"/>
    <cellStyle name="Heading 2 7 31" xfId="8788"/>
    <cellStyle name="Heading 2 7 31 2" xfId="8789"/>
    <cellStyle name="Heading 2 7 31 2 2" xfId="36986"/>
    <cellStyle name="Heading 2 7 31 3" xfId="8790"/>
    <cellStyle name="Heading 2 7 31 3 2" xfId="34075"/>
    <cellStyle name="Heading 2 7 31 4" xfId="23380"/>
    <cellStyle name="Heading 2 7 32" xfId="8791"/>
    <cellStyle name="Heading 2 7 32 2" xfId="8792"/>
    <cellStyle name="Heading 2 7 32 2 2" xfId="36987"/>
    <cellStyle name="Heading 2 7 32 3" xfId="8793"/>
    <cellStyle name="Heading 2 7 32 3 2" xfId="34076"/>
    <cellStyle name="Heading 2 7 32 4" xfId="23381"/>
    <cellStyle name="Heading 2 7 33" xfId="8794"/>
    <cellStyle name="Heading 2 7 33 2" xfId="8795"/>
    <cellStyle name="Heading 2 7 33 2 2" xfId="36988"/>
    <cellStyle name="Heading 2 7 33 3" xfId="8796"/>
    <cellStyle name="Heading 2 7 33 3 2" xfId="34077"/>
    <cellStyle name="Heading 2 7 33 4" xfId="23382"/>
    <cellStyle name="Heading 2 7 34" xfId="8797"/>
    <cellStyle name="Heading 2 7 34 2" xfId="8798"/>
    <cellStyle name="Heading 2 7 34 2 2" xfId="36989"/>
    <cellStyle name="Heading 2 7 34 3" xfId="8799"/>
    <cellStyle name="Heading 2 7 34 3 2" xfId="34078"/>
    <cellStyle name="Heading 2 7 34 4" xfId="23383"/>
    <cellStyle name="Heading 2 7 35" xfId="8800"/>
    <cellStyle name="Heading 2 7 35 2" xfId="8801"/>
    <cellStyle name="Heading 2 7 35 2 2" xfId="36990"/>
    <cellStyle name="Heading 2 7 35 3" xfId="8802"/>
    <cellStyle name="Heading 2 7 35 3 2" xfId="34079"/>
    <cellStyle name="Heading 2 7 35 4" xfId="23384"/>
    <cellStyle name="Heading 2 7 36" xfId="8803"/>
    <cellStyle name="Heading 2 7 36 2" xfId="8804"/>
    <cellStyle name="Heading 2 7 36 2 2" xfId="36991"/>
    <cellStyle name="Heading 2 7 36 3" xfId="8805"/>
    <cellStyle name="Heading 2 7 36 3 2" xfId="34080"/>
    <cellStyle name="Heading 2 7 36 4" xfId="23385"/>
    <cellStyle name="Heading 2 7 37" xfId="8806"/>
    <cellStyle name="Heading 2 7 37 2" xfId="8807"/>
    <cellStyle name="Heading 2 7 37 2 2" xfId="36992"/>
    <cellStyle name="Heading 2 7 37 3" xfId="8808"/>
    <cellStyle name="Heading 2 7 37 3 2" xfId="34081"/>
    <cellStyle name="Heading 2 7 37 4" xfId="23386"/>
    <cellStyle name="Heading 2 7 38" xfId="8809"/>
    <cellStyle name="Heading 2 7 38 2" xfId="8810"/>
    <cellStyle name="Heading 2 7 38 2 2" xfId="36993"/>
    <cellStyle name="Heading 2 7 38 3" xfId="8811"/>
    <cellStyle name="Heading 2 7 38 3 2" xfId="34082"/>
    <cellStyle name="Heading 2 7 38 4" xfId="23387"/>
    <cellStyle name="Heading 2 7 39" xfId="8812"/>
    <cellStyle name="Heading 2 7 39 2" xfId="8813"/>
    <cellStyle name="Heading 2 7 39 2 2" xfId="36994"/>
    <cellStyle name="Heading 2 7 39 3" xfId="8814"/>
    <cellStyle name="Heading 2 7 39 3 2" xfId="34083"/>
    <cellStyle name="Heading 2 7 39 4" xfId="23388"/>
    <cellStyle name="Heading 2 7 4" xfId="8815"/>
    <cellStyle name="Heading 2 7 4 2" xfId="8816"/>
    <cellStyle name="Heading 2 7 4 2 2" xfId="8817"/>
    <cellStyle name="Heading 2 7 4 2 2 2" xfId="30555"/>
    <cellStyle name="Heading 2 7 4 2 3" xfId="8818"/>
    <cellStyle name="Heading 2 7 4 2 3 2" xfId="27612"/>
    <cellStyle name="Heading 2 7 4 2 4" xfId="8819"/>
    <cellStyle name="Heading 2 7 4 2 4 2" xfId="30205"/>
    <cellStyle name="Heading 2 7 4 2 5" xfId="8820"/>
    <cellStyle name="Heading 2 7 4 2 5 2" xfId="32682"/>
    <cellStyle name="Heading 2 7 4 2 6" xfId="8821"/>
    <cellStyle name="Heading 2 7 4 2 6 2" xfId="38695"/>
    <cellStyle name="Heading 2 7 4 2 7" xfId="28070"/>
    <cellStyle name="Heading 2 7 4 3" xfId="8822"/>
    <cellStyle name="Heading 2 7 4 3 2" xfId="31730"/>
    <cellStyle name="Heading 2 7 4 4" xfId="8823"/>
    <cellStyle name="Heading 2 7 4 4 2" xfId="28980"/>
    <cellStyle name="Heading 2 7 4 5" xfId="8824"/>
    <cellStyle name="Heading 2 7 4 5 2" xfId="32933"/>
    <cellStyle name="Heading 2 7 4 6" xfId="23389"/>
    <cellStyle name="Heading 2 7 40" xfId="8825"/>
    <cellStyle name="Heading 2 7 40 2" xfId="8826"/>
    <cellStyle name="Heading 2 7 40 2 2" xfId="30551"/>
    <cellStyle name="Heading 2 7 40 3" xfId="8827"/>
    <cellStyle name="Heading 2 7 40 3 2" xfId="29622"/>
    <cellStyle name="Heading 2 7 40 4" xfId="8828"/>
    <cellStyle name="Heading 2 7 40 4 2" xfId="30197"/>
    <cellStyle name="Heading 2 7 40 5" xfId="8829"/>
    <cellStyle name="Heading 2 7 40 5 2" xfId="27696"/>
    <cellStyle name="Heading 2 7 40 6" xfId="8830"/>
    <cellStyle name="Heading 2 7 40 6 2" xfId="38692"/>
    <cellStyle name="Heading 2 7 40 7" xfId="28067"/>
    <cellStyle name="Heading 2 7 41" xfId="8831"/>
    <cellStyle name="Heading 2 7 41 2" xfId="31733"/>
    <cellStyle name="Heading 2 7 42" xfId="8832"/>
    <cellStyle name="Heading 2 7 42 2" xfId="28977"/>
    <cellStyle name="Heading 2 7 43" xfId="8833"/>
    <cellStyle name="Heading 2 7 43 2" xfId="32935"/>
    <cellStyle name="Heading 2 7 44" xfId="23356"/>
    <cellStyle name="Heading 2 7 5" xfId="8834"/>
    <cellStyle name="Heading 2 7 5 2" xfId="8835"/>
    <cellStyle name="Heading 2 7 5 2 2" xfId="8836"/>
    <cellStyle name="Heading 2 7 5 2 2 2" xfId="30556"/>
    <cellStyle name="Heading 2 7 5 2 3" xfId="8837"/>
    <cellStyle name="Heading 2 7 5 2 3 2" xfId="27611"/>
    <cellStyle name="Heading 2 7 5 2 4" xfId="8838"/>
    <cellStyle name="Heading 2 7 5 2 4 2" xfId="30207"/>
    <cellStyle name="Heading 2 7 5 2 5" xfId="8839"/>
    <cellStyle name="Heading 2 7 5 2 5 2" xfId="32683"/>
    <cellStyle name="Heading 2 7 5 2 6" xfId="8840"/>
    <cellStyle name="Heading 2 7 5 2 6 2" xfId="38696"/>
    <cellStyle name="Heading 2 7 5 2 7" xfId="28071"/>
    <cellStyle name="Heading 2 7 5 3" xfId="8841"/>
    <cellStyle name="Heading 2 7 5 3 2" xfId="31729"/>
    <cellStyle name="Heading 2 7 5 4" xfId="8842"/>
    <cellStyle name="Heading 2 7 5 4 2" xfId="28981"/>
    <cellStyle name="Heading 2 7 5 5" xfId="8843"/>
    <cellStyle name="Heading 2 7 5 5 2" xfId="32932"/>
    <cellStyle name="Heading 2 7 5 6" xfId="23390"/>
    <cellStyle name="Heading 2 7 6" xfId="8844"/>
    <cellStyle name="Heading 2 7 6 2" xfId="8845"/>
    <cellStyle name="Heading 2 7 6 2 2" xfId="8846"/>
    <cellStyle name="Heading 2 7 6 2 2 2" xfId="30557"/>
    <cellStyle name="Heading 2 7 6 2 3" xfId="8847"/>
    <cellStyle name="Heading 2 7 6 2 3 2" xfId="29620"/>
    <cellStyle name="Heading 2 7 6 2 4" xfId="8848"/>
    <cellStyle name="Heading 2 7 6 2 4 2" xfId="32060"/>
    <cellStyle name="Heading 2 7 6 2 5" xfId="8849"/>
    <cellStyle name="Heading 2 7 6 2 5 2" xfId="32684"/>
    <cellStyle name="Heading 2 7 6 2 6" xfId="8850"/>
    <cellStyle name="Heading 2 7 6 2 6 2" xfId="38697"/>
    <cellStyle name="Heading 2 7 6 2 7" xfId="28072"/>
    <cellStyle name="Heading 2 7 6 3" xfId="8851"/>
    <cellStyle name="Heading 2 7 6 3 2" xfId="31728"/>
    <cellStyle name="Heading 2 7 6 4" xfId="8852"/>
    <cellStyle name="Heading 2 7 6 4 2" xfId="28982"/>
    <cellStyle name="Heading 2 7 6 5" xfId="8853"/>
    <cellStyle name="Heading 2 7 6 5 2" xfId="29417"/>
    <cellStyle name="Heading 2 7 6 6" xfId="23391"/>
    <cellStyle name="Heading 2 7 7" xfId="8854"/>
    <cellStyle name="Heading 2 7 7 2" xfId="8855"/>
    <cellStyle name="Heading 2 7 7 2 2" xfId="36995"/>
    <cellStyle name="Heading 2 7 7 3" xfId="8856"/>
    <cellStyle name="Heading 2 7 7 3 2" xfId="34084"/>
    <cellStyle name="Heading 2 7 7 4" xfId="23392"/>
    <cellStyle name="Heading 2 7 8" xfId="8857"/>
    <cellStyle name="Heading 2 7 8 2" xfId="8858"/>
    <cellStyle name="Heading 2 7 8 2 2" xfId="36996"/>
    <cellStyle name="Heading 2 7 8 3" xfId="8859"/>
    <cellStyle name="Heading 2 7 8 3 2" xfId="34085"/>
    <cellStyle name="Heading 2 7 8 4" xfId="23393"/>
    <cellStyle name="Heading 2 7 9" xfId="8860"/>
    <cellStyle name="Heading 2 7 9 2" xfId="8861"/>
    <cellStyle name="Heading 2 7 9 2 2" xfId="36997"/>
    <cellStyle name="Heading 2 7 9 3" xfId="8862"/>
    <cellStyle name="Heading 2 7 9 3 2" xfId="34086"/>
    <cellStyle name="Heading 2 7 9 4" xfId="23394"/>
    <cellStyle name="Heading 2 8" xfId="8863"/>
    <cellStyle name="Heading 2 8 2" xfId="8864"/>
    <cellStyle name="Heading 2 8 2 2" xfId="8865"/>
    <cellStyle name="Heading 2 8 2 2 2" xfId="30558"/>
    <cellStyle name="Heading 2 8 2 3" xfId="8866"/>
    <cellStyle name="Heading 2 8 2 3 2" xfId="29618"/>
    <cellStyle name="Heading 2 8 2 4" xfId="8867"/>
    <cellStyle name="Heading 2 8 2 4 2" xfId="30208"/>
    <cellStyle name="Heading 2 8 2 5" xfId="8868"/>
    <cellStyle name="Heading 2 8 2 5 2" xfId="32686"/>
    <cellStyle name="Heading 2 8 2 6" xfId="8869"/>
    <cellStyle name="Heading 2 8 2 6 2" xfId="38698"/>
    <cellStyle name="Heading 2 8 2 7" xfId="28073"/>
    <cellStyle name="Heading 2 8 3" xfId="8870"/>
    <cellStyle name="Heading 2 8 3 2" xfId="31727"/>
    <cellStyle name="Heading 2 8 4" xfId="8871"/>
    <cellStyle name="Heading 2 8 4 2" xfId="28983"/>
    <cellStyle name="Heading 2 8 5" xfId="8872"/>
    <cellStyle name="Heading 2 8 5 2" xfId="29148"/>
    <cellStyle name="Heading 2 8 6" xfId="23395"/>
    <cellStyle name="Heading 2 9" xfId="8873"/>
    <cellStyle name="Heading 2 9 2" xfId="8874"/>
    <cellStyle name="Heading 2 9 2 2" xfId="30489"/>
    <cellStyle name="Heading 2 9 3" xfId="8875"/>
    <cellStyle name="Heading 2 9 3 2" xfId="29669"/>
    <cellStyle name="Heading 2 9 4" xfId="8876"/>
    <cellStyle name="Heading 2 9 4 2" xfId="30111"/>
    <cellStyle name="Heading 2 9 5" xfId="8877"/>
    <cellStyle name="Heading 2 9 5 2" xfId="32657"/>
    <cellStyle name="Heading 2 9 6" xfId="8878"/>
    <cellStyle name="Heading 2 9 6 2" xfId="38644"/>
    <cellStyle name="Heading 2 9 7" xfId="28019"/>
    <cellStyle name="Heading 3 10" xfId="8879"/>
    <cellStyle name="Heading 3 10 2" xfId="31726"/>
    <cellStyle name="Heading 3 11" xfId="8880"/>
    <cellStyle name="Heading 3 11 2" xfId="28984"/>
    <cellStyle name="Heading 3 12" xfId="8881"/>
    <cellStyle name="Heading 3 12 2" xfId="29147"/>
    <cellStyle name="Heading 3 2" xfId="8882"/>
    <cellStyle name="Heading 3 2 10" xfId="8883"/>
    <cellStyle name="Heading 3 2 10 2" xfId="8884"/>
    <cellStyle name="Heading 3 2 10 2 2" xfId="8885"/>
    <cellStyle name="Heading 3 2 10 2 2 2" xfId="30561"/>
    <cellStyle name="Heading 3 2 10 2 3" xfId="8886"/>
    <cellStyle name="Heading 3 2 10 2 3 2" xfId="29615"/>
    <cellStyle name="Heading 3 2 10 2 4" xfId="8887"/>
    <cellStyle name="Heading 3 2 10 2 4 2" xfId="30211"/>
    <cellStyle name="Heading 3 2 10 2 5" xfId="8888"/>
    <cellStyle name="Heading 3 2 10 2 5 2" xfId="29868"/>
    <cellStyle name="Heading 3 2 10 2 6" xfId="8889"/>
    <cellStyle name="Heading 3 2 10 2 6 2" xfId="38701"/>
    <cellStyle name="Heading 3 2 10 2 7" xfId="28076"/>
    <cellStyle name="Heading 3 2 10 3" xfId="8890"/>
    <cellStyle name="Heading 3 2 10 3 2" xfId="31724"/>
    <cellStyle name="Heading 3 2 10 4" xfId="8891"/>
    <cellStyle name="Heading 3 2 10 4 2" xfId="31485"/>
    <cellStyle name="Heading 3 2 10 5" xfId="8892"/>
    <cellStyle name="Heading 3 2 10 5 2" xfId="29145"/>
    <cellStyle name="Heading 3 2 10 6" xfId="23398"/>
    <cellStyle name="Heading 3 2 11" xfId="8893"/>
    <cellStyle name="Heading 3 2 11 2" xfId="8894"/>
    <cellStyle name="Heading 3 2 11 2 2" xfId="8895"/>
    <cellStyle name="Heading 3 2 11 2 2 2" xfId="30562"/>
    <cellStyle name="Heading 3 2 11 2 3" xfId="8896"/>
    <cellStyle name="Heading 3 2 11 2 3 2" xfId="29614"/>
    <cellStyle name="Heading 3 2 11 2 4" xfId="8897"/>
    <cellStyle name="Heading 3 2 11 2 4 2" xfId="30212"/>
    <cellStyle name="Heading 3 2 11 2 5" xfId="8898"/>
    <cellStyle name="Heading 3 2 11 2 5 2" xfId="29867"/>
    <cellStyle name="Heading 3 2 11 2 6" xfId="8899"/>
    <cellStyle name="Heading 3 2 11 2 6 2" xfId="38702"/>
    <cellStyle name="Heading 3 2 11 2 7" xfId="28077"/>
    <cellStyle name="Heading 3 2 11 3" xfId="8900"/>
    <cellStyle name="Heading 3 2 11 3 2" xfId="31723"/>
    <cellStyle name="Heading 3 2 11 4" xfId="8901"/>
    <cellStyle name="Heading 3 2 11 4 2" xfId="31486"/>
    <cellStyle name="Heading 3 2 11 5" xfId="8902"/>
    <cellStyle name="Heading 3 2 11 5 2" xfId="29144"/>
    <cellStyle name="Heading 3 2 11 6" xfId="23399"/>
    <cellStyle name="Heading 3 2 12" xfId="8903"/>
    <cellStyle name="Heading 3 2 12 2" xfId="8904"/>
    <cellStyle name="Heading 3 2 12 2 2" xfId="8905"/>
    <cellStyle name="Heading 3 2 12 2 2 2" xfId="30563"/>
    <cellStyle name="Heading 3 2 12 2 3" xfId="8906"/>
    <cellStyle name="Heading 3 2 12 2 3 2" xfId="29613"/>
    <cellStyle name="Heading 3 2 12 2 4" xfId="8907"/>
    <cellStyle name="Heading 3 2 12 2 4 2" xfId="30213"/>
    <cellStyle name="Heading 3 2 12 2 5" xfId="8908"/>
    <cellStyle name="Heading 3 2 12 2 5 2" xfId="29866"/>
    <cellStyle name="Heading 3 2 12 2 6" xfId="8909"/>
    <cellStyle name="Heading 3 2 12 2 6 2" xfId="38703"/>
    <cellStyle name="Heading 3 2 12 2 7" xfId="28078"/>
    <cellStyle name="Heading 3 2 12 3" xfId="8910"/>
    <cellStyle name="Heading 3 2 12 3 2" xfId="31722"/>
    <cellStyle name="Heading 3 2 12 4" xfId="8911"/>
    <cellStyle name="Heading 3 2 12 4 2" xfId="31487"/>
    <cellStyle name="Heading 3 2 12 5" xfId="8912"/>
    <cellStyle name="Heading 3 2 12 5 2" xfId="27402"/>
    <cellStyle name="Heading 3 2 12 6" xfId="23400"/>
    <cellStyle name="Heading 3 2 13" xfId="8913"/>
    <cellStyle name="Heading 3 2 13 2" xfId="8914"/>
    <cellStyle name="Heading 3 2 13 2 2" xfId="8915"/>
    <cellStyle name="Heading 3 2 13 2 2 2" xfId="30564"/>
    <cellStyle name="Heading 3 2 13 2 3" xfId="8916"/>
    <cellStyle name="Heading 3 2 13 2 3 2" xfId="27610"/>
    <cellStyle name="Heading 3 2 13 2 4" xfId="8917"/>
    <cellStyle name="Heading 3 2 13 2 4 2" xfId="30214"/>
    <cellStyle name="Heading 3 2 13 2 5" xfId="8918"/>
    <cellStyle name="Heading 3 2 13 2 5 2" xfId="27687"/>
    <cellStyle name="Heading 3 2 13 2 6" xfId="8919"/>
    <cellStyle name="Heading 3 2 13 2 6 2" xfId="38704"/>
    <cellStyle name="Heading 3 2 13 2 7" xfId="28079"/>
    <cellStyle name="Heading 3 2 13 3" xfId="8920"/>
    <cellStyle name="Heading 3 2 13 3 2" xfId="31721"/>
    <cellStyle name="Heading 3 2 13 4" xfId="8921"/>
    <cellStyle name="Heading 3 2 13 4 2" xfId="31488"/>
    <cellStyle name="Heading 3 2 13 5" xfId="8922"/>
    <cellStyle name="Heading 3 2 13 5 2" xfId="29143"/>
    <cellStyle name="Heading 3 2 13 6" xfId="23401"/>
    <cellStyle name="Heading 3 2 14" xfId="8923"/>
    <cellStyle name="Heading 3 2 14 2" xfId="8924"/>
    <cellStyle name="Heading 3 2 14 2 2" xfId="8925"/>
    <cellStyle name="Heading 3 2 14 2 2 2" xfId="30565"/>
    <cellStyle name="Heading 3 2 14 2 3" xfId="8926"/>
    <cellStyle name="Heading 3 2 14 2 3 2" xfId="29612"/>
    <cellStyle name="Heading 3 2 14 2 4" xfId="8927"/>
    <cellStyle name="Heading 3 2 14 2 4 2" xfId="30215"/>
    <cellStyle name="Heading 3 2 14 2 5" xfId="8928"/>
    <cellStyle name="Heading 3 2 14 2 5 2" xfId="29864"/>
    <cellStyle name="Heading 3 2 14 2 6" xfId="8929"/>
    <cellStyle name="Heading 3 2 14 2 6 2" xfId="38705"/>
    <cellStyle name="Heading 3 2 14 2 7" xfId="28080"/>
    <cellStyle name="Heading 3 2 14 3" xfId="8930"/>
    <cellStyle name="Heading 3 2 14 3 2" xfId="31720"/>
    <cellStyle name="Heading 3 2 14 4" xfId="8931"/>
    <cellStyle name="Heading 3 2 14 4 2" xfId="31489"/>
    <cellStyle name="Heading 3 2 14 5" xfId="8932"/>
    <cellStyle name="Heading 3 2 14 5 2" xfId="29141"/>
    <cellStyle name="Heading 3 2 14 6" xfId="23402"/>
    <cellStyle name="Heading 3 2 15" xfId="8933"/>
    <cellStyle name="Heading 3 2 15 2" xfId="8934"/>
    <cellStyle name="Heading 3 2 15 2 2" xfId="8935"/>
    <cellStyle name="Heading 3 2 15 2 2 2" xfId="30566"/>
    <cellStyle name="Heading 3 2 15 2 3" xfId="8936"/>
    <cellStyle name="Heading 3 2 15 2 3 2" xfId="29611"/>
    <cellStyle name="Heading 3 2 15 2 4" xfId="8937"/>
    <cellStyle name="Heading 3 2 15 2 4 2" xfId="30219"/>
    <cellStyle name="Heading 3 2 15 2 5" xfId="8938"/>
    <cellStyle name="Heading 3 2 15 2 5 2" xfId="29863"/>
    <cellStyle name="Heading 3 2 15 2 6" xfId="8939"/>
    <cellStyle name="Heading 3 2 15 2 6 2" xfId="38706"/>
    <cellStyle name="Heading 3 2 15 2 7" xfId="28081"/>
    <cellStyle name="Heading 3 2 15 3" xfId="8940"/>
    <cellStyle name="Heading 3 2 15 3 2" xfId="31719"/>
    <cellStyle name="Heading 3 2 15 4" xfId="8941"/>
    <cellStyle name="Heading 3 2 15 4 2" xfId="31490"/>
    <cellStyle name="Heading 3 2 15 5" xfId="8942"/>
    <cellStyle name="Heading 3 2 15 5 2" xfId="29140"/>
    <cellStyle name="Heading 3 2 15 6" xfId="23403"/>
    <cellStyle name="Heading 3 2 16" xfId="8943"/>
    <cellStyle name="Heading 3 2 16 2" xfId="8944"/>
    <cellStyle name="Heading 3 2 16 2 2" xfId="8945"/>
    <cellStyle name="Heading 3 2 16 2 2 2" xfId="30567"/>
    <cellStyle name="Heading 3 2 16 2 3" xfId="8946"/>
    <cellStyle name="Heading 3 2 16 2 3 2" xfId="29610"/>
    <cellStyle name="Heading 3 2 16 2 4" xfId="8947"/>
    <cellStyle name="Heading 3 2 16 2 4 2" xfId="32061"/>
    <cellStyle name="Heading 3 2 16 2 5" xfId="8948"/>
    <cellStyle name="Heading 3 2 16 2 5 2" xfId="29862"/>
    <cellStyle name="Heading 3 2 16 2 6" xfId="8949"/>
    <cellStyle name="Heading 3 2 16 2 6 2" xfId="38707"/>
    <cellStyle name="Heading 3 2 16 2 7" xfId="28082"/>
    <cellStyle name="Heading 3 2 16 3" xfId="8950"/>
    <cellStyle name="Heading 3 2 16 3 2" xfId="31718"/>
    <cellStyle name="Heading 3 2 16 4" xfId="8951"/>
    <cellStyle name="Heading 3 2 16 4 2" xfId="31491"/>
    <cellStyle name="Heading 3 2 16 5" xfId="8952"/>
    <cellStyle name="Heading 3 2 16 5 2" xfId="29139"/>
    <cellStyle name="Heading 3 2 16 6" xfId="23404"/>
    <cellStyle name="Heading 3 2 17" xfId="8953"/>
    <cellStyle name="Heading 3 2 17 2" xfId="8954"/>
    <cellStyle name="Heading 3 2 17 2 2" xfId="8955"/>
    <cellStyle name="Heading 3 2 17 2 2 2" xfId="30568"/>
    <cellStyle name="Heading 3 2 17 2 3" xfId="8956"/>
    <cellStyle name="Heading 3 2 17 2 3 2" xfId="29609"/>
    <cellStyle name="Heading 3 2 17 2 4" xfId="8957"/>
    <cellStyle name="Heading 3 2 17 2 4 2" xfId="30220"/>
    <cellStyle name="Heading 3 2 17 2 5" xfId="8958"/>
    <cellStyle name="Heading 3 2 17 2 5 2" xfId="29861"/>
    <cellStyle name="Heading 3 2 17 2 6" xfId="8959"/>
    <cellStyle name="Heading 3 2 17 2 6 2" xfId="38708"/>
    <cellStyle name="Heading 3 2 17 2 7" xfId="28083"/>
    <cellStyle name="Heading 3 2 17 3" xfId="8960"/>
    <cellStyle name="Heading 3 2 17 3 2" xfId="31717"/>
    <cellStyle name="Heading 3 2 17 4" xfId="8961"/>
    <cellStyle name="Heading 3 2 17 4 2" xfId="31493"/>
    <cellStyle name="Heading 3 2 17 5" xfId="8962"/>
    <cellStyle name="Heading 3 2 17 5 2" xfId="29138"/>
    <cellStyle name="Heading 3 2 17 6" xfId="23405"/>
    <cellStyle name="Heading 3 2 18" xfId="8963"/>
    <cellStyle name="Heading 3 2 18 2" xfId="8964"/>
    <cellStyle name="Heading 3 2 18 2 2" xfId="8965"/>
    <cellStyle name="Heading 3 2 18 2 2 2" xfId="30569"/>
    <cellStyle name="Heading 3 2 18 2 3" xfId="8966"/>
    <cellStyle name="Heading 3 2 18 2 3 2" xfId="29608"/>
    <cellStyle name="Heading 3 2 18 2 4" xfId="8967"/>
    <cellStyle name="Heading 3 2 18 2 4 2" xfId="30221"/>
    <cellStyle name="Heading 3 2 18 2 5" xfId="8968"/>
    <cellStyle name="Heading 3 2 18 2 5 2" xfId="29860"/>
    <cellStyle name="Heading 3 2 18 2 6" xfId="8969"/>
    <cellStyle name="Heading 3 2 18 2 6 2" xfId="38709"/>
    <cellStyle name="Heading 3 2 18 2 7" xfId="28084"/>
    <cellStyle name="Heading 3 2 18 3" xfId="8970"/>
    <cellStyle name="Heading 3 2 18 3 2" xfId="28548"/>
    <cellStyle name="Heading 3 2 18 4" xfId="8971"/>
    <cellStyle name="Heading 3 2 18 4 2" xfId="31494"/>
    <cellStyle name="Heading 3 2 18 5" xfId="8972"/>
    <cellStyle name="Heading 3 2 18 5 2" xfId="29137"/>
    <cellStyle name="Heading 3 2 18 6" xfId="23406"/>
    <cellStyle name="Heading 3 2 19" xfId="8973"/>
    <cellStyle name="Heading 3 2 19 2" xfId="8974"/>
    <cellStyle name="Heading 3 2 19 2 2" xfId="8975"/>
    <cellStyle name="Heading 3 2 19 2 2 2" xfId="30570"/>
    <cellStyle name="Heading 3 2 19 2 3" xfId="8976"/>
    <cellStyle name="Heading 3 2 19 2 3 2" xfId="29607"/>
    <cellStyle name="Heading 3 2 19 2 4" xfId="8977"/>
    <cellStyle name="Heading 3 2 19 2 4 2" xfId="30247"/>
    <cellStyle name="Heading 3 2 19 2 5" xfId="8978"/>
    <cellStyle name="Heading 3 2 19 2 5 2" xfId="32689"/>
    <cellStyle name="Heading 3 2 19 2 6" xfId="8979"/>
    <cellStyle name="Heading 3 2 19 2 6 2" xfId="38710"/>
    <cellStyle name="Heading 3 2 19 2 7" xfId="28085"/>
    <cellStyle name="Heading 3 2 19 3" xfId="8980"/>
    <cellStyle name="Heading 3 2 19 3 2" xfId="31716"/>
    <cellStyle name="Heading 3 2 19 4" xfId="8981"/>
    <cellStyle name="Heading 3 2 19 4 2" xfId="31495"/>
    <cellStyle name="Heading 3 2 19 5" xfId="8982"/>
    <cellStyle name="Heading 3 2 19 5 2" xfId="29136"/>
    <cellStyle name="Heading 3 2 19 6" xfId="23407"/>
    <cellStyle name="Heading 3 2 2" xfId="8983"/>
    <cellStyle name="Heading 3 2 2 2" xfId="8984"/>
    <cellStyle name="Heading 3 2 2 2 2" xfId="8985"/>
    <cellStyle name="Heading 3 2 2 2 2 2" xfId="30571"/>
    <cellStyle name="Heading 3 2 2 2 3" xfId="8986"/>
    <cellStyle name="Heading 3 2 2 2 3 2" xfId="29606"/>
    <cellStyle name="Heading 3 2 2 2 4" xfId="8987"/>
    <cellStyle name="Heading 3 2 2 2 4 2" xfId="30248"/>
    <cellStyle name="Heading 3 2 2 2 5" xfId="8988"/>
    <cellStyle name="Heading 3 2 2 2 5 2" xfId="32690"/>
    <cellStyle name="Heading 3 2 2 2 6" xfId="8989"/>
    <cellStyle name="Heading 3 2 2 2 6 2" xfId="38711"/>
    <cellStyle name="Heading 3 2 2 2 7" xfId="28086"/>
    <cellStyle name="Heading 3 2 2 3" xfId="8990"/>
    <cellStyle name="Heading 3 2 2 3 2" xfId="31715"/>
    <cellStyle name="Heading 3 2 2 4" xfId="8991"/>
    <cellStyle name="Heading 3 2 2 4 2" xfId="31496"/>
    <cellStyle name="Heading 3 2 2 5" xfId="8992"/>
    <cellStyle name="Heading 3 2 2 5 2" xfId="29135"/>
    <cellStyle name="Heading 3 2 2 6" xfId="23408"/>
    <cellStyle name="Heading 3 2 20" xfId="8993"/>
    <cellStyle name="Heading 3 2 20 2" xfId="8994"/>
    <cellStyle name="Heading 3 2 20 2 2" xfId="8995"/>
    <cellStyle name="Heading 3 2 20 2 2 2" xfId="30572"/>
    <cellStyle name="Heading 3 2 20 2 3" xfId="8996"/>
    <cellStyle name="Heading 3 2 20 2 3 2" xfId="29605"/>
    <cellStyle name="Heading 3 2 20 2 4" xfId="8997"/>
    <cellStyle name="Heading 3 2 20 2 4 2" xfId="30249"/>
    <cellStyle name="Heading 3 2 20 2 5" xfId="8998"/>
    <cellStyle name="Heading 3 2 20 2 5 2" xfId="32691"/>
    <cellStyle name="Heading 3 2 20 2 6" xfId="8999"/>
    <cellStyle name="Heading 3 2 20 2 6 2" xfId="38712"/>
    <cellStyle name="Heading 3 2 20 2 7" xfId="28087"/>
    <cellStyle name="Heading 3 2 20 3" xfId="9000"/>
    <cellStyle name="Heading 3 2 20 3 2" xfId="31714"/>
    <cellStyle name="Heading 3 2 20 4" xfId="9001"/>
    <cellStyle name="Heading 3 2 20 4 2" xfId="31497"/>
    <cellStyle name="Heading 3 2 20 5" xfId="9002"/>
    <cellStyle name="Heading 3 2 20 5 2" xfId="29134"/>
    <cellStyle name="Heading 3 2 20 6" xfId="23409"/>
    <cellStyle name="Heading 3 2 21" xfId="9003"/>
    <cellStyle name="Heading 3 2 21 2" xfId="9004"/>
    <cellStyle name="Heading 3 2 21 2 2" xfId="9005"/>
    <cellStyle name="Heading 3 2 21 2 2 2" xfId="30573"/>
    <cellStyle name="Heading 3 2 21 2 3" xfId="9006"/>
    <cellStyle name="Heading 3 2 21 2 3 2" xfId="29604"/>
    <cellStyle name="Heading 3 2 21 2 4" xfId="9007"/>
    <cellStyle name="Heading 3 2 21 2 4 2" xfId="30250"/>
    <cellStyle name="Heading 3 2 21 2 5" xfId="9008"/>
    <cellStyle name="Heading 3 2 21 2 5 2" xfId="32693"/>
    <cellStyle name="Heading 3 2 21 2 6" xfId="9009"/>
    <cellStyle name="Heading 3 2 21 2 6 2" xfId="38713"/>
    <cellStyle name="Heading 3 2 21 2 7" xfId="28088"/>
    <cellStyle name="Heading 3 2 21 3" xfId="9010"/>
    <cellStyle name="Heading 3 2 21 3 2" xfId="31713"/>
    <cellStyle name="Heading 3 2 21 4" xfId="9011"/>
    <cellStyle name="Heading 3 2 21 4 2" xfId="31498"/>
    <cellStyle name="Heading 3 2 21 5" xfId="9012"/>
    <cellStyle name="Heading 3 2 21 5 2" xfId="27401"/>
    <cellStyle name="Heading 3 2 21 6" xfId="23410"/>
    <cellStyle name="Heading 3 2 22" xfId="9013"/>
    <cellStyle name="Heading 3 2 22 2" xfId="9014"/>
    <cellStyle name="Heading 3 2 22 2 2" xfId="9015"/>
    <cellStyle name="Heading 3 2 22 2 2 2" xfId="30574"/>
    <cellStyle name="Heading 3 2 22 2 3" xfId="9016"/>
    <cellStyle name="Heading 3 2 22 2 3 2" xfId="29603"/>
    <cellStyle name="Heading 3 2 22 2 4" xfId="9017"/>
    <cellStyle name="Heading 3 2 22 2 4 2" xfId="30251"/>
    <cellStyle name="Heading 3 2 22 2 5" xfId="9018"/>
    <cellStyle name="Heading 3 2 22 2 5 2" xfId="32694"/>
    <cellStyle name="Heading 3 2 22 2 6" xfId="9019"/>
    <cellStyle name="Heading 3 2 22 2 6 2" xfId="38714"/>
    <cellStyle name="Heading 3 2 22 2 7" xfId="28089"/>
    <cellStyle name="Heading 3 2 22 3" xfId="9020"/>
    <cellStyle name="Heading 3 2 22 3 2" xfId="31712"/>
    <cellStyle name="Heading 3 2 22 4" xfId="9021"/>
    <cellStyle name="Heading 3 2 22 4 2" xfId="31499"/>
    <cellStyle name="Heading 3 2 22 5" xfId="9022"/>
    <cellStyle name="Heading 3 2 22 5 2" xfId="29133"/>
    <cellStyle name="Heading 3 2 22 6" xfId="23411"/>
    <cellStyle name="Heading 3 2 23" xfId="9023"/>
    <cellStyle name="Heading 3 2 23 2" xfId="9024"/>
    <cellStyle name="Heading 3 2 23 2 2" xfId="9025"/>
    <cellStyle name="Heading 3 2 23 2 2 2" xfId="30575"/>
    <cellStyle name="Heading 3 2 23 2 3" xfId="9026"/>
    <cellStyle name="Heading 3 2 23 2 3 2" xfId="27609"/>
    <cellStyle name="Heading 3 2 23 2 4" xfId="9027"/>
    <cellStyle name="Heading 3 2 23 2 4 2" xfId="30252"/>
    <cellStyle name="Heading 3 2 23 2 5" xfId="9028"/>
    <cellStyle name="Heading 3 2 23 2 5 2" xfId="32695"/>
    <cellStyle name="Heading 3 2 23 2 6" xfId="9029"/>
    <cellStyle name="Heading 3 2 23 2 6 2" xfId="38715"/>
    <cellStyle name="Heading 3 2 23 2 7" xfId="28090"/>
    <cellStyle name="Heading 3 2 23 3" xfId="9030"/>
    <cellStyle name="Heading 3 2 23 3 2" xfId="31711"/>
    <cellStyle name="Heading 3 2 23 4" xfId="9031"/>
    <cellStyle name="Heading 3 2 23 4 2" xfId="28985"/>
    <cellStyle name="Heading 3 2 23 5" xfId="9032"/>
    <cellStyle name="Heading 3 2 23 5 2" xfId="29132"/>
    <cellStyle name="Heading 3 2 23 6" xfId="23412"/>
    <cellStyle name="Heading 3 2 24" xfId="9033"/>
    <cellStyle name="Heading 3 2 24 2" xfId="9034"/>
    <cellStyle name="Heading 3 2 24 2 2" xfId="9035"/>
    <cellStyle name="Heading 3 2 24 2 2 2" xfId="30576"/>
    <cellStyle name="Heading 3 2 24 2 3" xfId="9036"/>
    <cellStyle name="Heading 3 2 24 2 3 2" xfId="29602"/>
    <cellStyle name="Heading 3 2 24 2 4" xfId="9037"/>
    <cellStyle name="Heading 3 2 24 2 4 2" xfId="30253"/>
    <cellStyle name="Heading 3 2 24 2 5" xfId="9038"/>
    <cellStyle name="Heading 3 2 24 2 5 2" xfId="32696"/>
    <cellStyle name="Heading 3 2 24 2 6" xfId="9039"/>
    <cellStyle name="Heading 3 2 24 2 6 2" xfId="38716"/>
    <cellStyle name="Heading 3 2 24 2 7" xfId="28091"/>
    <cellStyle name="Heading 3 2 24 3" xfId="9040"/>
    <cellStyle name="Heading 3 2 24 3 2" xfId="31710"/>
    <cellStyle name="Heading 3 2 24 4" xfId="9041"/>
    <cellStyle name="Heading 3 2 24 4 2" xfId="27302"/>
    <cellStyle name="Heading 3 2 24 5" xfId="9042"/>
    <cellStyle name="Heading 3 2 24 5 2" xfId="29131"/>
    <cellStyle name="Heading 3 2 24 6" xfId="23413"/>
    <cellStyle name="Heading 3 2 25" xfId="9043"/>
    <cellStyle name="Heading 3 2 25 2" xfId="9044"/>
    <cellStyle name="Heading 3 2 25 2 2" xfId="9045"/>
    <cellStyle name="Heading 3 2 25 2 2 2" xfId="30577"/>
    <cellStyle name="Heading 3 2 25 2 3" xfId="9046"/>
    <cellStyle name="Heading 3 2 25 2 3 2" xfId="29601"/>
    <cellStyle name="Heading 3 2 25 2 4" xfId="9047"/>
    <cellStyle name="Heading 3 2 25 2 4 2" xfId="30254"/>
    <cellStyle name="Heading 3 2 25 2 5" xfId="9048"/>
    <cellStyle name="Heading 3 2 25 2 5 2" xfId="32697"/>
    <cellStyle name="Heading 3 2 25 2 6" xfId="9049"/>
    <cellStyle name="Heading 3 2 25 2 6 2" xfId="38717"/>
    <cellStyle name="Heading 3 2 25 2 7" xfId="28092"/>
    <cellStyle name="Heading 3 2 25 3" xfId="9050"/>
    <cellStyle name="Heading 3 2 25 3 2" xfId="31709"/>
    <cellStyle name="Heading 3 2 25 4" xfId="9051"/>
    <cellStyle name="Heading 3 2 25 4 2" xfId="28986"/>
    <cellStyle name="Heading 3 2 25 5" xfId="9052"/>
    <cellStyle name="Heading 3 2 25 5 2" xfId="29130"/>
    <cellStyle name="Heading 3 2 25 6" xfId="23414"/>
    <cellStyle name="Heading 3 2 26" xfId="9053"/>
    <cellStyle name="Heading 3 2 26 2" xfId="9054"/>
    <cellStyle name="Heading 3 2 26 2 2" xfId="9055"/>
    <cellStyle name="Heading 3 2 26 2 2 2" xfId="30578"/>
    <cellStyle name="Heading 3 2 26 2 3" xfId="9056"/>
    <cellStyle name="Heading 3 2 26 2 3 2" xfId="29600"/>
    <cellStyle name="Heading 3 2 26 2 4" xfId="9057"/>
    <cellStyle name="Heading 3 2 26 2 4 2" xfId="32062"/>
    <cellStyle name="Heading 3 2 26 2 5" xfId="9058"/>
    <cellStyle name="Heading 3 2 26 2 5 2" xfId="32698"/>
    <cellStyle name="Heading 3 2 26 2 6" xfId="9059"/>
    <cellStyle name="Heading 3 2 26 2 6 2" xfId="38718"/>
    <cellStyle name="Heading 3 2 26 2 7" xfId="28093"/>
    <cellStyle name="Heading 3 2 26 3" xfId="9060"/>
    <cellStyle name="Heading 3 2 26 3 2" xfId="31708"/>
    <cellStyle name="Heading 3 2 26 4" xfId="9061"/>
    <cellStyle name="Heading 3 2 26 4 2" xfId="28987"/>
    <cellStyle name="Heading 3 2 26 5" xfId="9062"/>
    <cellStyle name="Heading 3 2 26 5 2" xfId="29128"/>
    <cellStyle name="Heading 3 2 26 6" xfId="23415"/>
    <cellStyle name="Heading 3 2 27" xfId="9063"/>
    <cellStyle name="Heading 3 2 27 2" xfId="9064"/>
    <cellStyle name="Heading 3 2 27 2 2" xfId="9065"/>
    <cellStyle name="Heading 3 2 27 2 2 2" xfId="30579"/>
    <cellStyle name="Heading 3 2 27 2 3" xfId="9066"/>
    <cellStyle name="Heading 3 2 27 2 3 2" xfId="29599"/>
    <cellStyle name="Heading 3 2 27 2 4" xfId="9067"/>
    <cellStyle name="Heading 3 2 27 2 4 2" xfId="30255"/>
    <cellStyle name="Heading 3 2 27 2 5" xfId="9068"/>
    <cellStyle name="Heading 3 2 27 2 5 2" xfId="32699"/>
    <cellStyle name="Heading 3 2 27 2 6" xfId="9069"/>
    <cellStyle name="Heading 3 2 27 2 6 2" xfId="38719"/>
    <cellStyle name="Heading 3 2 27 2 7" xfId="28094"/>
    <cellStyle name="Heading 3 2 27 3" xfId="9070"/>
    <cellStyle name="Heading 3 2 27 3 2" xfId="31707"/>
    <cellStyle name="Heading 3 2 27 4" xfId="9071"/>
    <cellStyle name="Heading 3 2 27 4 2" xfId="28988"/>
    <cellStyle name="Heading 3 2 27 5" xfId="9072"/>
    <cellStyle name="Heading 3 2 27 5 2" xfId="29127"/>
    <cellStyle name="Heading 3 2 27 6" xfId="23416"/>
    <cellStyle name="Heading 3 2 28" xfId="9073"/>
    <cellStyle name="Heading 3 2 28 2" xfId="9074"/>
    <cellStyle name="Heading 3 2 28 2 2" xfId="9075"/>
    <cellStyle name="Heading 3 2 28 2 2 2" xfId="30580"/>
    <cellStyle name="Heading 3 2 28 2 3" xfId="9076"/>
    <cellStyle name="Heading 3 2 28 2 3 2" xfId="29598"/>
    <cellStyle name="Heading 3 2 28 2 4" xfId="9077"/>
    <cellStyle name="Heading 3 2 28 2 4 2" xfId="30256"/>
    <cellStyle name="Heading 3 2 28 2 5" xfId="9078"/>
    <cellStyle name="Heading 3 2 28 2 5 2" xfId="32700"/>
    <cellStyle name="Heading 3 2 28 2 6" xfId="9079"/>
    <cellStyle name="Heading 3 2 28 2 6 2" xfId="38720"/>
    <cellStyle name="Heading 3 2 28 2 7" xfId="28095"/>
    <cellStyle name="Heading 3 2 28 3" xfId="9080"/>
    <cellStyle name="Heading 3 2 28 3 2" xfId="31706"/>
    <cellStyle name="Heading 3 2 28 4" xfId="9081"/>
    <cellStyle name="Heading 3 2 28 4 2" xfId="28989"/>
    <cellStyle name="Heading 3 2 28 5" xfId="9082"/>
    <cellStyle name="Heading 3 2 28 5 2" xfId="29126"/>
    <cellStyle name="Heading 3 2 28 6" xfId="23417"/>
    <cellStyle name="Heading 3 2 29" xfId="9083"/>
    <cellStyle name="Heading 3 2 29 2" xfId="9084"/>
    <cellStyle name="Heading 3 2 29 2 2" xfId="9085"/>
    <cellStyle name="Heading 3 2 29 2 2 2" xfId="30581"/>
    <cellStyle name="Heading 3 2 29 2 3" xfId="9086"/>
    <cellStyle name="Heading 3 2 29 2 3 2" xfId="29597"/>
    <cellStyle name="Heading 3 2 29 2 4" xfId="9087"/>
    <cellStyle name="Heading 3 2 29 2 4 2" xfId="30270"/>
    <cellStyle name="Heading 3 2 29 2 5" xfId="9088"/>
    <cellStyle name="Heading 3 2 29 2 5 2" xfId="32701"/>
    <cellStyle name="Heading 3 2 29 2 6" xfId="9089"/>
    <cellStyle name="Heading 3 2 29 2 6 2" xfId="38721"/>
    <cellStyle name="Heading 3 2 29 2 7" xfId="28096"/>
    <cellStyle name="Heading 3 2 29 3" xfId="9090"/>
    <cellStyle name="Heading 3 2 29 3 2" xfId="31705"/>
    <cellStyle name="Heading 3 2 29 4" xfId="9091"/>
    <cellStyle name="Heading 3 2 29 4 2" xfId="31500"/>
    <cellStyle name="Heading 3 2 29 5" xfId="9092"/>
    <cellStyle name="Heading 3 2 29 5 2" xfId="32350"/>
    <cellStyle name="Heading 3 2 29 6" xfId="23418"/>
    <cellStyle name="Heading 3 2 3" xfId="9093"/>
    <cellStyle name="Heading 3 2 3 2" xfId="9094"/>
    <cellStyle name="Heading 3 2 3 2 2" xfId="9095"/>
    <cellStyle name="Heading 3 2 3 2 2 2" xfId="30582"/>
    <cellStyle name="Heading 3 2 3 2 3" xfId="9096"/>
    <cellStyle name="Heading 3 2 3 2 3 2" xfId="29596"/>
    <cellStyle name="Heading 3 2 3 2 4" xfId="9097"/>
    <cellStyle name="Heading 3 2 3 2 4 2" xfId="30271"/>
    <cellStyle name="Heading 3 2 3 2 5" xfId="9098"/>
    <cellStyle name="Heading 3 2 3 2 5 2" xfId="32702"/>
    <cellStyle name="Heading 3 2 3 2 6" xfId="9099"/>
    <cellStyle name="Heading 3 2 3 2 6 2" xfId="38722"/>
    <cellStyle name="Heading 3 2 3 2 7" xfId="28097"/>
    <cellStyle name="Heading 3 2 3 3" xfId="9100"/>
    <cellStyle name="Heading 3 2 3 3 2" xfId="31704"/>
    <cellStyle name="Heading 3 2 3 4" xfId="9101"/>
    <cellStyle name="Heading 3 2 3 4 2" xfId="28990"/>
    <cellStyle name="Heading 3 2 3 5" xfId="9102"/>
    <cellStyle name="Heading 3 2 3 5 2" xfId="32349"/>
    <cellStyle name="Heading 3 2 3 6" xfId="23419"/>
    <cellStyle name="Heading 3 2 30" xfId="9103"/>
    <cellStyle name="Heading 3 2 30 2" xfId="23420"/>
    <cellStyle name="Heading 3 2 31" xfId="9104"/>
    <cellStyle name="Heading 3 2 31 2" xfId="23421"/>
    <cellStyle name="Heading 3 2 32" xfId="9105"/>
    <cellStyle name="Heading 3 2 32 2" xfId="23422"/>
    <cellStyle name="Heading 3 2 33" xfId="9106"/>
    <cellStyle name="Heading 3 2 33 2" xfId="23423"/>
    <cellStyle name="Heading 3 2 34" xfId="9107"/>
    <cellStyle name="Heading 3 2 34 2" xfId="23424"/>
    <cellStyle name="Heading 3 2 35" xfId="9108"/>
    <cellStyle name="Heading 3 2 35 2" xfId="23425"/>
    <cellStyle name="Heading 3 2 36" xfId="9109"/>
    <cellStyle name="Heading 3 2 36 2" xfId="23426"/>
    <cellStyle name="Heading 3 2 37" xfId="9110"/>
    <cellStyle name="Heading 3 2 37 2" xfId="23427"/>
    <cellStyle name="Heading 3 2 38" xfId="9111"/>
    <cellStyle name="Heading 3 2 38 2" xfId="23428"/>
    <cellStyle name="Heading 3 2 39" xfId="9112"/>
    <cellStyle name="Heading 3 2 39 2" xfId="23429"/>
    <cellStyle name="Heading 3 2 4" xfId="9113"/>
    <cellStyle name="Heading 3 2 4 2" xfId="9114"/>
    <cellStyle name="Heading 3 2 4 2 2" xfId="9115"/>
    <cellStyle name="Heading 3 2 4 2 2 2" xfId="30583"/>
    <cellStyle name="Heading 3 2 4 2 3" xfId="9116"/>
    <cellStyle name="Heading 3 2 4 2 3 2" xfId="29595"/>
    <cellStyle name="Heading 3 2 4 2 4" xfId="9117"/>
    <cellStyle name="Heading 3 2 4 2 4 2" xfId="32063"/>
    <cellStyle name="Heading 3 2 4 2 5" xfId="9118"/>
    <cellStyle name="Heading 3 2 4 2 5 2" xfId="32704"/>
    <cellStyle name="Heading 3 2 4 2 6" xfId="9119"/>
    <cellStyle name="Heading 3 2 4 2 6 2" xfId="38723"/>
    <cellStyle name="Heading 3 2 4 2 7" xfId="28098"/>
    <cellStyle name="Heading 3 2 4 3" xfId="9120"/>
    <cellStyle name="Heading 3 2 4 3 2" xfId="31703"/>
    <cellStyle name="Heading 3 2 4 4" xfId="9121"/>
    <cellStyle name="Heading 3 2 4 4 2" xfId="28991"/>
    <cellStyle name="Heading 3 2 4 5" xfId="9122"/>
    <cellStyle name="Heading 3 2 4 5 2" xfId="29125"/>
    <cellStyle name="Heading 3 2 4 6" xfId="23430"/>
    <cellStyle name="Heading 3 2 40" xfId="9123"/>
    <cellStyle name="Heading 3 2 40 2" xfId="9124"/>
    <cellStyle name="Heading 3 2 40 2 2" xfId="30560"/>
    <cellStyle name="Heading 3 2 40 3" xfId="9125"/>
    <cellStyle name="Heading 3 2 40 3 2" xfId="29616"/>
    <cellStyle name="Heading 3 2 40 4" xfId="9126"/>
    <cellStyle name="Heading 3 2 40 4 2" xfId="30210"/>
    <cellStyle name="Heading 3 2 40 5" xfId="9127"/>
    <cellStyle name="Heading 3 2 40 5 2" xfId="29869"/>
    <cellStyle name="Heading 3 2 40 6" xfId="9128"/>
    <cellStyle name="Heading 3 2 40 6 2" xfId="38700"/>
    <cellStyle name="Heading 3 2 40 7" xfId="28075"/>
    <cellStyle name="Heading 3 2 41" xfId="9129"/>
    <cellStyle name="Heading 3 2 41 2" xfId="31725"/>
    <cellStyle name="Heading 3 2 42" xfId="9130"/>
    <cellStyle name="Heading 3 2 42 2" xfId="31484"/>
    <cellStyle name="Heading 3 2 43" xfId="9131"/>
    <cellStyle name="Heading 3 2 43 2" xfId="29146"/>
    <cellStyle name="Heading 3 2 44" xfId="23397"/>
    <cellStyle name="Heading 3 2 5" xfId="9132"/>
    <cellStyle name="Heading 3 2 5 2" xfId="9133"/>
    <cellStyle name="Heading 3 2 5 2 2" xfId="9134"/>
    <cellStyle name="Heading 3 2 5 2 2 2" xfId="30584"/>
    <cellStyle name="Heading 3 2 5 2 3" xfId="9135"/>
    <cellStyle name="Heading 3 2 5 2 3 2" xfId="29594"/>
    <cellStyle name="Heading 3 2 5 2 4" xfId="9136"/>
    <cellStyle name="Heading 3 2 5 2 4 2" xfId="32065"/>
    <cellStyle name="Heading 3 2 5 2 5" xfId="9137"/>
    <cellStyle name="Heading 3 2 5 2 5 2" xfId="32705"/>
    <cellStyle name="Heading 3 2 5 2 6" xfId="9138"/>
    <cellStyle name="Heading 3 2 5 2 6 2" xfId="38724"/>
    <cellStyle name="Heading 3 2 5 2 7" xfId="28099"/>
    <cellStyle name="Heading 3 2 5 3" xfId="9139"/>
    <cellStyle name="Heading 3 2 5 3 2" xfId="31702"/>
    <cellStyle name="Heading 3 2 5 4" xfId="9140"/>
    <cellStyle name="Heading 3 2 5 4 2" xfId="28992"/>
    <cellStyle name="Heading 3 2 5 5" xfId="9141"/>
    <cellStyle name="Heading 3 2 5 5 2" xfId="29124"/>
    <cellStyle name="Heading 3 2 5 6" xfId="23431"/>
    <cellStyle name="Heading 3 2 6" xfId="9142"/>
    <cellStyle name="Heading 3 2 6 2" xfId="9143"/>
    <cellStyle name="Heading 3 2 6 2 2" xfId="9144"/>
    <cellStyle name="Heading 3 2 6 2 2 2" xfId="30585"/>
    <cellStyle name="Heading 3 2 6 2 3" xfId="9145"/>
    <cellStyle name="Heading 3 2 6 2 3 2" xfId="29593"/>
    <cellStyle name="Heading 3 2 6 2 4" xfId="9146"/>
    <cellStyle name="Heading 3 2 6 2 4 2" xfId="32066"/>
    <cellStyle name="Heading 3 2 6 2 5" xfId="9147"/>
    <cellStyle name="Heading 3 2 6 2 5 2" xfId="29859"/>
    <cellStyle name="Heading 3 2 6 2 6" xfId="9148"/>
    <cellStyle name="Heading 3 2 6 2 6 2" xfId="38725"/>
    <cellStyle name="Heading 3 2 6 2 7" xfId="28100"/>
    <cellStyle name="Heading 3 2 6 3" xfId="9149"/>
    <cellStyle name="Heading 3 2 6 3 2" xfId="31701"/>
    <cellStyle name="Heading 3 2 6 4" xfId="9150"/>
    <cellStyle name="Heading 3 2 6 4 2" xfId="28993"/>
    <cellStyle name="Heading 3 2 6 5" xfId="9151"/>
    <cellStyle name="Heading 3 2 6 5 2" xfId="32348"/>
    <cellStyle name="Heading 3 2 6 6" xfId="23432"/>
    <cellStyle name="Heading 3 2 7" xfId="9152"/>
    <cellStyle name="Heading 3 2 7 2" xfId="9153"/>
    <cellStyle name="Heading 3 2 7 2 2" xfId="9154"/>
    <cellStyle name="Heading 3 2 7 2 2 2" xfId="30586"/>
    <cellStyle name="Heading 3 2 7 2 3" xfId="9155"/>
    <cellStyle name="Heading 3 2 7 2 3 2" xfId="29592"/>
    <cellStyle name="Heading 3 2 7 2 4" xfId="9156"/>
    <cellStyle name="Heading 3 2 7 2 4 2" xfId="30273"/>
    <cellStyle name="Heading 3 2 7 2 5" xfId="9157"/>
    <cellStyle name="Heading 3 2 7 2 5 2" xfId="29858"/>
    <cellStyle name="Heading 3 2 7 2 6" xfId="9158"/>
    <cellStyle name="Heading 3 2 7 2 6 2" xfId="38726"/>
    <cellStyle name="Heading 3 2 7 2 7" xfId="28101"/>
    <cellStyle name="Heading 3 2 7 3" xfId="9159"/>
    <cellStyle name="Heading 3 2 7 3 2" xfId="31700"/>
    <cellStyle name="Heading 3 2 7 4" xfId="9160"/>
    <cellStyle name="Heading 3 2 7 4 2" xfId="31083"/>
    <cellStyle name="Heading 3 2 7 5" xfId="9161"/>
    <cellStyle name="Heading 3 2 7 5 2" xfId="32347"/>
    <cellStyle name="Heading 3 2 7 6" xfId="23433"/>
    <cellStyle name="Heading 3 2 8" xfId="9162"/>
    <cellStyle name="Heading 3 2 8 2" xfId="9163"/>
    <cellStyle name="Heading 3 2 8 2 2" xfId="9164"/>
    <cellStyle name="Heading 3 2 8 2 2 2" xfId="30587"/>
    <cellStyle name="Heading 3 2 8 2 3" xfId="9165"/>
    <cellStyle name="Heading 3 2 8 2 3 2" xfId="29591"/>
    <cellStyle name="Heading 3 2 8 2 4" xfId="9166"/>
    <cellStyle name="Heading 3 2 8 2 4 2" xfId="30274"/>
    <cellStyle name="Heading 3 2 8 2 5" xfId="9167"/>
    <cellStyle name="Heading 3 2 8 2 5 2" xfId="29857"/>
    <cellStyle name="Heading 3 2 8 2 6" xfId="9168"/>
    <cellStyle name="Heading 3 2 8 2 6 2" xfId="38727"/>
    <cellStyle name="Heading 3 2 8 2 7" xfId="28102"/>
    <cellStyle name="Heading 3 2 8 3" xfId="9169"/>
    <cellStyle name="Heading 3 2 8 3 2" xfId="31699"/>
    <cellStyle name="Heading 3 2 8 4" xfId="9170"/>
    <cellStyle name="Heading 3 2 8 4 2" xfId="31501"/>
    <cellStyle name="Heading 3 2 8 5" xfId="9171"/>
    <cellStyle name="Heading 3 2 8 5 2" xfId="32346"/>
    <cellStyle name="Heading 3 2 8 6" xfId="23434"/>
    <cellStyle name="Heading 3 2 9" xfId="9172"/>
    <cellStyle name="Heading 3 2 9 2" xfId="9173"/>
    <cellStyle name="Heading 3 2 9 2 2" xfId="9174"/>
    <cellStyle name="Heading 3 2 9 2 2 2" xfId="30588"/>
    <cellStyle name="Heading 3 2 9 2 3" xfId="9175"/>
    <cellStyle name="Heading 3 2 9 2 3 2" xfId="29590"/>
    <cellStyle name="Heading 3 2 9 2 4" xfId="9176"/>
    <cellStyle name="Heading 3 2 9 2 4 2" xfId="30275"/>
    <cellStyle name="Heading 3 2 9 2 5" xfId="9177"/>
    <cellStyle name="Heading 3 2 9 2 5 2" xfId="32706"/>
    <cellStyle name="Heading 3 2 9 2 6" xfId="9178"/>
    <cellStyle name="Heading 3 2 9 2 6 2" xfId="38728"/>
    <cellStyle name="Heading 3 2 9 2 7" xfId="28103"/>
    <cellStyle name="Heading 3 2 9 3" xfId="9179"/>
    <cellStyle name="Heading 3 2 9 3 2" xfId="31698"/>
    <cellStyle name="Heading 3 2 9 4" xfId="9180"/>
    <cellStyle name="Heading 3 2 9 4 2" xfId="31502"/>
    <cellStyle name="Heading 3 2 9 5" xfId="9181"/>
    <cellStyle name="Heading 3 2 9 5 2" xfId="32345"/>
    <cellStyle name="Heading 3 2 9 6" xfId="23435"/>
    <cellStyle name="Heading 3 3" xfId="9182"/>
    <cellStyle name="Heading 3 3 2" xfId="9183"/>
    <cellStyle name="Heading 3 3 2 2" xfId="9184"/>
    <cellStyle name="Heading 3 3 2 2 2" xfId="9185"/>
    <cellStyle name="Heading 3 3 2 2 2 2" xfId="30590"/>
    <cellStyle name="Heading 3 3 2 2 3" xfId="9186"/>
    <cellStyle name="Heading 3 3 2 2 3 2" xfId="29588"/>
    <cellStyle name="Heading 3 3 2 2 4" xfId="9187"/>
    <cellStyle name="Heading 3 3 2 2 4 2" xfId="30277"/>
    <cellStyle name="Heading 3 3 2 2 5" xfId="9188"/>
    <cellStyle name="Heading 3 3 2 2 5 2" xfId="32708"/>
    <cellStyle name="Heading 3 3 2 2 6" xfId="9189"/>
    <cellStyle name="Heading 3 3 2 2 6 2" xfId="38730"/>
    <cellStyle name="Heading 3 3 2 2 7" xfId="28105"/>
    <cellStyle name="Heading 3 3 2 3" xfId="9190"/>
    <cellStyle name="Heading 3 3 2 3 2" xfId="31696"/>
    <cellStyle name="Heading 3 3 2 4" xfId="9191"/>
    <cellStyle name="Heading 3 3 2 4 2" xfId="31504"/>
    <cellStyle name="Heading 3 3 2 5" xfId="9192"/>
    <cellStyle name="Heading 3 3 2 5 2" xfId="32343"/>
    <cellStyle name="Heading 3 3 2 6" xfId="23437"/>
    <cellStyle name="Heading 3 3 3" xfId="9193"/>
    <cellStyle name="Heading 3 3 3 2" xfId="9194"/>
    <cellStyle name="Heading 3 3 3 2 2" xfId="9195"/>
    <cellStyle name="Heading 3 3 3 2 2 2" xfId="30591"/>
    <cellStyle name="Heading 3 3 3 2 3" xfId="9196"/>
    <cellStyle name="Heading 3 3 3 2 3 2" xfId="29587"/>
    <cellStyle name="Heading 3 3 3 2 4" xfId="9197"/>
    <cellStyle name="Heading 3 3 3 2 4 2" xfId="30278"/>
    <cellStyle name="Heading 3 3 3 2 5" xfId="9198"/>
    <cellStyle name="Heading 3 3 3 2 5 2" xfId="29856"/>
    <cellStyle name="Heading 3 3 3 2 6" xfId="9199"/>
    <cellStyle name="Heading 3 3 3 2 6 2" xfId="38731"/>
    <cellStyle name="Heading 3 3 3 2 7" xfId="28106"/>
    <cellStyle name="Heading 3 3 3 3" xfId="9200"/>
    <cellStyle name="Heading 3 3 3 3 2" xfId="31695"/>
    <cellStyle name="Heading 3 3 3 4" xfId="9201"/>
    <cellStyle name="Heading 3 3 3 4 2" xfId="31505"/>
    <cellStyle name="Heading 3 3 3 5" xfId="9202"/>
    <cellStyle name="Heading 3 3 3 5 2" xfId="32342"/>
    <cellStyle name="Heading 3 3 3 6" xfId="23438"/>
    <cellStyle name="Heading 3 3 4" xfId="9203"/>
    <cellStyle name="Heading 3 3 4 2" xfId="9204"/>
    <cellStyle name="Heading 3 3 4 2 2" xfId="30589"/>
    <cellStyle name="Heading 3 3 4 3" xfId="9205"/>
    <cellStyle name="Heading 3 3 4 3 2" xfId="29589"/>
    <cellStyle name="Heading 3 3 4 4" xfId="9206"/>
    <cellStyle name="Heading 3 3 4 4 2" xfId="30276"/>
    <cellStyle name="Heading 3 3 4 5" xfId="9207"/>
    <cellStyle name="Heading 3 3 4 5 2" xfId="32707"/>
    <cellStyle name="Heading 3 3 4 6" xfId="9208"/>
    <cellStyle name="Heading 3 3 4 6 2" xfId="38729"/>
    <cellStyle name="Heading 3 3 4 7" xfId="28104"/>
    <cellStyle name="Heading 3 3 5" xfId="9209"/>
    <cellStyle name="Heading 3 3 5 2" xfId="31697"/>
    <cellStyle name="Heading 3 3 6" xfId="9210"/>
    <cellStyle name="Heading 3 3 6 2" xfId="31503"/>
    <cellStyle name="Heading 3 3 7" xfId="9211"/>
    <cellStyle name="Heading 3 3 7 2" xfId="32344"/>
    <cellStyle name="Heading 3 3 8" xfId="23436"/>
    <cellStyle name="Heading 3 4" xfId="9212"/>
    <cellStyle name="Heading 3 4 2" xfId="9213"/>
    <cellStyle name="Heading 3 4 2 2" xfId="9214"/>
    <cellStyle name="Heading 3 4 2 2 2" xfId="9215"/>
    <cellStyle name="Heading 3 4 2 2 2 2" xfId="30593"/>
    <cellStyle name="Heading 3 4 2 2 3" xfId="9216"/>
    <cellStyle name="Heading 3 4 2 2 3 2" xfId="27607"/>
    <cellStyle name="Heading 3 4 2 2 4" xfId="9217"/>
    <cellStyle name="Heading 3 4 2 2 4 2" xfId="30280"/>
    <cellStyle name="Heading 3 4 2 2 5" xfId="9218"/>
    <cellStyle name="Heading 3 4 2 2 5 2" xfId="29854"/>
    <cellStyle name="Heading 3 4 2 2 6" xfId="9219"/>
    <cellStyle name="Heading 3 4 2 2 6 2" xfId="38733"/>
    <cellStyle name="Heading 3 4 2 2 7" xfId="28108"/>
    <cellStyle name="Heading 3 4 2 3" xfId="9220"/>
    <cellStyle name="Heading 3 4 2 3 2" xfId="31693"/>
    <cellStyle name="Heading 3 4 2 4" xfId="9221"/>
    <cellStyle name="Heading 3 4 2 4 2" xfId="31507"/>
    <cellStyle name="Heading 3 4 2 5" xfId="9222"/>
    <cellStyle name="Heading 3 4 2 5 2" xfId="32340"/>
    <cellStyle name="Heading 3 4 2 6" xfId="23440"/>
    <cellStyle name="Heading 3 4 3" xfId="9223"/>
    <cellStyle name="Heading 3 4 3 2" xfId="9224"/>
    <cellStyle name="Heading 3 4 3 2 2" xfId="9225"/>
    <cellStyle name="Heading 3 4 3 2 2 2" xfId="30594"/>
    <cellStyle name="Heading 3 4 3 2 3" xfId="9226"/>
    <cellStyle name="Heading 3 4 3 2 3 2" xfId="29585"/>
    <cellStyle name="Heading 3 4 3 2 4" xfId="9227"/>
    <cellStyle name="Heading 3 4 3 2 4 2" xfId="30281"/>
    <cellStyle name="Heading 3 4 3 2 5" xfId="9228"/>
    <cellStyle name="Heading 3 4 3 2 5 2" xfId="29853"/>
    <cellStyle name="Heading 3 4 3 2 6" xfId="9229"/>
    <cellStyle name="Heading 3 4 3 2 6 2" xfId="38734"/>
    <cellStyle name="Heading 3 4 3 2 7" xfId="28109"/>
    <cellStyle name="Heading 3 4 3 3" xfId="9230"/>
    <cellStyle name="Heading 3 4 3 3 2" xfId="31692"/>
    <cellStyle name="Heading 3 4 3 4" xfId="9231"/>
    <cellStyle name="Heading 3 4 3 4 2" xfId="31508"/>
    <cellStyle name="Heading 3 4 3 5" xfId="9232"/>
    <cellStyle name="Heading 3 4 3 5 2" xfId="32339"/>
    <cellStyle name="Heading 3 4 3 6" xfId="23441"/>
    <cellStyle name="Heading 3 4 4" xfId="9233"/>
    <cellStyle name="Heading 3 4 4 2" xfId="9234"/>
    <cellStyle name="Heading 3 4 4 2 2" xfId="30592"/>
    <cellStyle name="Heading 3 4 4 3" xfId="9235"/>
    <cellStyle name="Heading 3 4 4 3 2" xfId="29586"/>
    <cellStyle name="Heading 3 4 4 4" xfId="9236"/>
    <cellStyle name="Heading 3 4 4 4 2" xfId="30279"/>
    <cellStyle name="Heading 3 4 4 5" xfId="9237"/>
    <cellStyle name="Heading 3 4 4 5 2" xfId="27686"/>
    <cellStyle name="Heading 3 4 4 6" xfId="9238"/>
    <cellStyle name="Heading 3 4 4 6 2" xfId="38732"/>
    <cellStyle name="Heading 3 4 4 7" xfId="28107"/>
    <cellStyle name="Heading 3 4 5" xfId="9239"/>
    <cellStyle name="Heading 3 4 5 2" xfId="31694"/>
    <cellStyle name="Heading 3 4 6" xfId="9240"/>
    <cellStyle name="Heading 3 4 6 2" xfId="31506"/>
    <cellStyle name="Heading 3 4 7" xfId="9241"/>
    <cellStyle name="Heading 3 4 7 2" xfId="32341"/>
    <cellStyle name="Heading 3 4 8" xfId="23439"/>
    <cellStyle name="Heading 3 5" xfId="9242"/>
    <cellStyle name="Heading 3 5 10" xfId="9243"/>
    <cellStyle name="Heading 3 5 10 2" xfId="9244"/>
    <cellStyle name="Heading 3 5 10 2 2" xfId="36998"/>
    <cellStyle name="Heading 3 5 10 3" xfId="9245"/>
    <cellStyle name="Heading 3 5 10 3 2" xfId="34087"/>
    <cellStyle name="Heading 3 5 10 4" xfId="23443"/>
    <cellStyle name="Heading 3 5 11" xfId="9246"/>
    <cellStyle name="Heading 3 5 11 2" xfId="9247"/>
    <cellStyle name="Heading 3 5 11 2 2" xfId="36999"/>
    <cellStyle name="Heading 3 5 11 3" xfId="9248"/>
    <cellStyle name="Heading 3 5 11 3 2" xfId="34088"/>
    <cellStyle name="Heading 3 5 11 4" xfId="23444"/>
    <cellStyle name="Heading 3 5 12" xfId="9249"/>
    <cellStyle name="Heading 3 5 12 2" xfId="9250"/>
    <cellStyle name="Heading 3 5 12 2 2" xfId="37000"/>
    <cellStyle name="Heading 3 5 12 3" xfId="9251"/>
    <cellStyle name="Heading 3 5 12 3 2" xfId="34089"/>
    <cellStyle name="Heading 3 5 12 4" xfId="23445"/>
    <cellStyle name="Heading 3 5 13" xfId="9252"/>
    <cellStyle name="Heading 3 5 13 2" xfId="9253"/>
    <cellStyle name="Heading 3 5 13 2 2" xfId="37001"/>
    <cellStyle name="Heading 3 5 13 3" xfId="9254"/>
    <cellStyle name="Heading 3 5 13 3 2" xfId="34090"/>
    <cellStyle name="Heading 3 5 13 4" xfId="23446"/>
    <cellStyle name="Heading 3 5 14" xfId="9255"/>
    <cellStyle name="Heading 3 5 14 2" xfId="9256"/>
    <cellStyle name="Heading 3 5 14 2 2" xfId="37002"/>
    <cellStyle name="Heading 3 5 14 3" xfId="9257"/>
    <cellStyle name="Heading 3 5 14 3 2" xfId="34091"/>
    <cellStyle name="Heading 3 5 14 4" xfId="23447"/>
    <cellStyle name="Heading 3 5 15" xfId="9258"/>
    <cellStyle name="Heading 3 5 15 2" xfId="9259"/>
    <cellStyle name="Heading 3 5 15 2 2" xfId="37003"/>
    <cellStyle name="Heading 3 5 15 3" xfId="9260"/>
    <cellStyle name="Heading 3 5 15 3 2" xfId="34092"/>
    <cellStyle name="Heading 3 5 15 4" xfId="23448"/>
    <cellStyle name="Heading 3 5 16" xfId="9261"/>
    <cellStyle name="Heading 3 5 16 2" xfId="9262"/>
    <cellStyle name="Heading 3 5 16 2 2" xfId="37004"/>
    <cellStyle name="Heading 3 5 16 3" xfId="9263"/>
    <cellStyle name="Heading 3 5 16 3 2" xfId="34093"/>
    <cellStyle name="Heading 3 5 16 4" xfId="23449"/>
    <cellStyle name="Heading 3 5 17" xfId="9264"/>
    <cellStyle name="Heading 3 5 17 2" xfId="9265"/>
    <cellStyle name="Heading 3 5 17 2 2" xfId="37005"/>
    <cellStyle name="Heading 3 5 17 3" xfId="9266"/>
    <cellStyle name="Heading 3 5 17 3 2" xfId="34094"/>
    <cellStyle name="Heading 3 5 17 4" xfId="23450"/>
    <cellStyle name="Heading 3 5 18" xfId="9267"/>
    <cellStyle name="Heading 3 5 18 2" xfId="9268"/>
    <cellStyle name="Heading 3 5 18 2 2" xfId="37006"/>
    <cellStyle name="Heading 3 5 18 3" xfId="9269"/>
    <cellStyle name="Heading 3 5 18 3 2" xfId="34095"/>
    <cellStyle name="Heading 3 5 18 4" xfId="23451"/>
    <cellStyle name="Heading 3 5 19" xfId="9270"/>
    <cellStyle name="Heading 3 5 19 2" xfId="9271"/>
    <cellStyle name="Heading 3 5 19 2 2" xfId="37007"/>
    <cellStyle name="Heading 3 5 19 3" xfId="9272"/>
    <cellStyle name="Heading 3 5 19 3 2" xfId="34096"/>
    <cellStyle name="Heading 3 5 19 4" xfId="23452"/>
    <cellStyle name="Heading 3 5 2" xfId="9273"/>
    <cellStyle name="Heading 3 5 2 2" xfId="9274"/>
    <cellStyle name="Heading 3 5 2 2 2" xfId="9275"/>
    <cellStyle name="Heading 3 5 2 2 2 2" xfId="30597"/>
    <cellStyle name="Heading 3 5 2 2 3" xfId="9276"/>
    <cellStyle name="Heading 3 5 2 2 3 2" xfId="29579"/>
    <cellStyle name="Heading 3 5 2 2 4" xfId="9277"/>
    <cellStyle name="Heading 3 5 2 2 4 2" xfId="30287"/>
    <cellStyle name="Heading 3 5 2 2 5" xfId="9278"/>
    <cellStyle name="Heading 3 5 2 2 5 2" xfId="27684"/>
    <cellStyle name="Heading 3 5 2 2 6" xfId="9279"/>
    <cellStyle name="Heading 3 5 2 2 6 2" xfId="38736"/>
    <cellStyle name="Heading 3 5 2 2 7" xfId="28111"/>
    <cellStyle name="Heading 3 5 2 3" xfId="9280"/>
    <cellStyle name="Heading 3 5 2 3 2" xfId="31690"/>
    <cellStyle name="Heading 3 5 2 4" xfId="9281"/>
    <cellStyle name="Heading 3 5 2 4 2" xfId="31510"/>
    <cellStyle name="Heading 3 5 2 5" xfId="9282"/>
    <cellStyle name="Heading 3 5 2 5 2" xfId="32337"/>
    <cellStyle name="Heading 3 5 2 6" xfId="23453"/>
    <cellStyle name="Heading 3 5 20" xfId="9283"/>
    <cellStyle name="Heading 3 5 20 2" xfId="9284"/>
    <cellStyle name="Heading 3 5 20 2 2" xfId="37008"/>
    <cellStyle name="Heading 3 5 20 3" xfId="9285"/>
    <cellStyle name="Heading 3 5 20 3 2" xfId="34097"/>
    <cellStyle name="Heading 3 5 20 4" xfId="23454"/>
    <cellStyle name="Heading 3 5 21" xfId="9286"/>
    <cellStyle name="Heading 3 5 21 2" xfId="9287"/>
    <cellStyle name="Heading 3 5 21 2 2" xfId="37009"/>
    <cellStyle name="Heading 3 5 21 3" xfId="9288"/>
    <cellStyle name="Heading 3 5 21 3 2" xfId="34098"/>
    <cellStyle name="Heading 3 5 21 4" xfId="23455"/>
    <cellStyle name="Heading 3 5 22" xfId="9289"/>
    <cellStyle name="Heading 3 5 22 2" xfId="9290"/>
    <cellStyle name="Heading 3 5 22 2 2" xfId="37010"/>
    <cellStyle name="Heading 3 5 22 3" xfId="9291"/>
    <cellStyle name="Heading 3 5 22 3 2" xfId="34099"/>
    <cellStyle name="Heading 3 5 22 4" xfId="23456"/>
    <cellStyle name="Heading 3 5 23" xfId="9292"/>
    <cellStyle name="Heading 3 5 23 2" xfId="9293"/>
    <cellStyle name="Heading 3 5 23 2 2" xfId="37011"/>
    <cellStyle name="Heading 3 5 23 3" xfId="9294"/>
    <cellStyle name="Heading 3 5 23 3 2" xfId="34100"/>
    <cellStyle name="Heading 3 5 23 4" xfId="23457"/>
    <cellStyle name="Heading 3 5 24" xfId="9295"/>
    <cellStyle name="Heading 3 5 24 2" xfId="9296"/>
    <cellStyle name="Heading 3 5 24 2 2" xfId="37012"/>
    <cellStyle name="Heading 3 5 24 3" xfId="9297"/>
    <cellStyle name="Heading 3 5 24 3 2" xfId="34101"/>
    <cellStyle name="Heading 3 5 24 4" xfId="23458"/>
    <cellStyle name="Heading 3 5 25" xfId="9298"/>
    <cellStyle name="Heading 3 5 25 2" xfId="9299"/>
    <cellStyle name="Heading 3 5 25 2 2" xfId="37013"/>
    <cellStyle name="Heading 3 5 25 3" xfId="9300"/>
    <cellStyle name="Heading 3 5 25 3 2" xfId="34102"/>
    <cellStyle name="Heading 3 5 25 4" xfId="23459"/>
    <cellStyle name="Heading 3 5 26" xfId="9301"/>
    <cellStyle name="Heading 3 5 26 2" xfId="9302"/>
    <cellStyle name="Heading 3 5 26 2 2" xfId="37014"/>
    <cellStyle name="Heading 3 5 26 3" xfId="9303"/>
    <cellStyle name="Heading 3 5 26 3 2" xfId="34103"/>
    <cellStyle name="Heading 3 5 26 4" xfId="23460"/>
    <cellStyle name="Heading 3 5 27" xfId="9304"/>
    <cellStyle name="Heading 3 5 27 2" xfId="9305"/>
    <cellStyle name="Heading 3 5 27 2 2" xfId="37015"/>
    <cellStyle name="Heading 3 5 27 3" xfId="9306"/>
    <cellStyle name="Heading 3 5 27 3 2" xfId="34104"/>
    <cellStyle name="Heading 3 5 27 4" xfId="23461"/>
    <cellStyle name="Heading 3 5 28" xfId="9307"/>
    <cellStyle name="Heading 3 5 28 2" xfId="9308"/>
    <cellStyle name="Heading 3 5 28 2 2" xfId="37016"/>
    <cellStyle name="Heading 3 5 28 3" xfId="9309"/>
    <cellStyle name="Heading 3 5 28 3 2" xfId="34105"/>
    <cellStyle name="Heading 3 5 28 4" xfId="23462"/>
    <cellStyle name="Heading 3 5 29" xfId="9310"/>
    <cellStyle name="Heading 3 5 29 2" xfId="9311"/>
    <cellStyle name="Heading 3 5 29 2 2" xfId="37017"/>
    <cellStyle name="Heading 3 5 29 3" xfId="9312"/>
    <cellStyle name="Heading 3 5 29 3 2" xfId="34106"/>
    <cellStyle name="Heading 3 5 29 4" xfId="23463"/>
    <cellStyle name="Heading 3 5 3" xfId="9313"/>
    <cellStyle name="Heading 3 5 3 2" xfId="9314"/>
    <cellStyle name="Heading 3 5 3 2 2" xfId="9315"/>
    <cellStyle name="Heading 3 5 3 2 2 2" xfId="30600"/>
    <cellStyle name="Heading 3 5 3 2 3" xfId="9316"/>
    <cellStyle name="Heading 3 5 3 2 3 2" xfId="29574"/>
    <cellStyle name="Heading 3 5 3 2 4" xfId="9317"/>
    <cellStyle name="Heading 3 5 3 2 4 2" xfId="30289"/>
    <cellStyle name="Heading 3 5 3 2 5" xfId="9318"/>
    <cellStyle name="Heading 3 5 3 2 5 2" xfId="27683"/>
    <cellStyle name="Heading 3 5 3 2 6" xfId="9319"/>
    <cellStyle name="Heading 3 5 3 2 6 2" xfId="38737"/>
    <cellStyle name="Heading 3 5 3 2 7" xfId="28112"/>
    <cellStyle name="Heading 3 5 3 3" xfId="9320"/>
    <cellStyle name="Heading 3 5 3 3 2" xfId="31689"/>
    <cellStyle name="Heading 3 5 3 4" xfId="9321"/>
    <cellStyle name="Heading 3 5 3 4 2" xfId="31511"/>
    <cellStyle name="Heading 3 5 3 5" xfId="9322"/>
    <cellStyle name="Heading 3 5 3 5 2" xfId="32336"/>
    <cellStyle name="Heading 3 5 3 6" xfId="23464"/>
    <cellStyle name="Heading 3 5 30" xfId="9323"/>
    <cellStyle name="Heading 3 5 30 2" xfId="9324"/>
    <cellStyle name="Heading 3 5 30 2 2" xfId="37018"/>
    <cellStyle name="Heading 3 5 30 3" xfId="9325"/>
    <cellStyle name="Heading 3 5 30 3 2" xfId="34107"/>
    <cellStyle name="Heading 3 5 30 4" xfId="23465"/>
    <cellStyle name="Heading 3 5 31" xfId="9326"/>
    <cellStyle name="Heading 3 5 31 2" xfId="9327"/>
    <cellStyle name="Heading 3 5 31 2 2" xfId="37019"/>
    <cellStyle name="Heading 3 5 31 3" xfId="9328"/>
    <cellStyle name="Heading 3 5 31 3 2" xfId="34108"/>
    <cellStyle name="Heading 3 5 31 4" xfId="23466"/>
    <cellStyle name="Heading 3 5 32" xfId="9329"/>
    <cellStyle name="Heading 3 5 32 2" xfId="9330"/>
    <cellStyle name="Heading 3 5 32 2 2" xfId="37020"/>
    <cellStyle name="Heading 3 5 32 3" xfId="9331"/>
    <cellStyle name="Heading 3 5 32 3 2" xfId="34109"/>
    <cellStyle name="Heading 3 5 32 4" xfId="23467"/>
    <cellStyle name="Heading 3 5 33" xfId="9332"/>
    <cellStyle name="Heading 3 5 33 2" xfId="9333"/>
    <cellStyle name="Heading 3 5 33 2 2" xfId="37021"/>
    <cellStyle name="Heading 3 5 33 3" xfId="9334"/>
    <cellStyle name="Heading 3 5 33 3 2" xfId="34110"/>
    <cellStyle name="Heading 3 5 33 4" xfId="23468"/>
    <cellStyle name="Heading 3 5 34" xfId="9335"/>
    <cellStyle name="Heading 3 5 34 2" xfId="9336"/>
    <cellStyle name="Heading 3 5 34 2 2" xfId="37022"/>
    <cellStyle name="Heading 3 5 34 3" xfId="9337"/>
    <cellStyle name="Heading 3 5 34 3 2" xfId="34111"/>
    <cellStyle name="Heading 3 5 34 4" xfId="23469"/>
    <cellStyle name="Heading 3 5 35" xfId="9338"/>
    <cellStyle name="Heading 3 5 35 2" xfId="9339"/>
    <cellStyle name="Heading 3 5 35 2 2" xfId="37023"/>
    <cellStyle name="Heading 3 5 35 3" xfId="9340"/>
    <cellStyle name="Heading 3 5 35 3 2" xfId="34112"/>
    <cellStyle name="Heading 3 5 35 4" xfId="23470"/>
    <cellStyle name="Heading 3 5 36" xfId="9341"/>
    <cellStyle name="Heading 3 5 36 2" xfId="9342"/>
    <cellStyle name="Heading 3 5 36 2 2" xfId="37024"/>
    <cellStyle name="Heading 3 5 36 3" xfId="9343"/>
    <cellStyle name="Heading 3 5 36 3 2" xfId="34113"/>
    <cellStyle name="Heading 3 5 36 4" xfId="23471"/>
    <cellStyle name="Heading 3 5 37" xfId="9344"/>
    <cellStyle name="Heading 3 5 37 2" xfId="9345"/>
    <cellStyle name="Heading 3 5 37 2 2" xfId="37025"/>
    <cellStyle name="Heading 3 5 37 3" xfId="9346"/>
    <cellStyle name="Heading 3 5 37 3 2" xfId="34114"/>
    <cellStyle name="Heading 3 5 37 4" xfId="23472"/>
    <cellStyle name="Heading 3 5 38" xfId="9347"/>
    <cellStyle name="Heading 3 5 38 2" xfId="9348"/>
    <cellStyle name="Heading 3 5 38 2 2" xfId="37026"/>
    <cellStyle name="Heading 3 5 38 3" xfId="9349"/>
    <cellStyle name="Heading 3 5 38 3 2" xfId="34115"/>
    <cellStyle name="Heading 3 5 38 4" xfId="23473"/>
    <cellStyle name="Heading 3 5 39" xfId="9350"/>
    <cellStyle name="Heading 3 5 39 2" xfId="9351"/>
    <cellStyle name="Heading 3 5 39 2 2" xfId="37027"/>
    <cellStyle name="Heading 3 5 39 3" xfId="9352"/>
    <cellStyle name="Heading 3 5 39 3 2" xfId="34116"/>
    <cellStyle name="Heading 3 5 39 4" xfId="23474"/>
    <cellStyle name="Heading 3 5 4" xfId="9353"/>
    <cellStyle name="Heading 3 5 4 2" xfId="9354"/>
    <cellStyle name="Heading 3 5 4 2 2" xfId="9355"/>
    <cellStyle name="Heading 3 5 4 2 2 2" xfId="30601"/>
    <cellStyle name="Heading 3 5 4 2 3" xfId="9356"/>
    <cellStyle name="Heading 3 5 4 2 3 2" xfId="29571"/>
    <cellStyle name="Heading 3 5 4 2 4" xfId="9357"/>
    <cellStyle name="Heading 3 5 4 2 4 2" xfId="32069"/>
    <cellStyle name="Heading 3 5 4 2 5" xfId="9358"/>
    <cellStyle name="Heading 3 5 4 2 5 2" xfId="32709"/>
    <cellStyle name="Heading 3 5 4 2 6" xfId="9359"/>
    <cellStyle name="Heading 3 5 4 2 6 2" xfId="38738"/>
    <cellStyle name="Heading 3 5 4 2 7" xfId="28113"/>
    <cellStyle name="Heading 3 5 4 3" xfId="9360"/>
    <cellStyle name="Heading 3 5 4 3 2" xfId="31688"/>
    <cellStyle name="Heading 3 5 4 4" xfId="9361"/>
    <cellStyle name="Heading 3 5 4 4 2" xfId="31512"/>
    <cellStyle name="Heading 3 5 4 5" xfId="9362"/>
    <cellStyle name="Heading 3 5 4 5 2" xfId="32335"/>
    <cellStyle name="Heading 3 5 4 6" xfId="23475"/>
    <cellStyle name="Heading 3 5 40" xfId="9363"/>
    <cellStyle name="Heading 3 5 40 2" xfId="9364"/>
    <cellStyle name="Heading 3 5 40 2 2" xfId="30595"/>
    <cellStyle name="Heading 3 5 40 3" xfId="9365"/>
    <cellStyle name="Heading 3 5 40 3 2" xfId="29584"/>
    <cellStyle name="Heading 3 5 40 4" xfId="9366"/>
    <cellStyle name="Heading 3 5 40 4 2" xfId="30283"/>
    <cellStyle name="Heading 3 5 40 5" xfId="9367"/>
    <cellStyle name="Heading 3 5 40 5 2" xfId="27685"/>
    <cellStyle name="Heading 3 5 40 6" xfId="9368"/>
    <cellStyle name="Heading 3 5 40 6 2" xfId="38735"/>
    <cellStyle name="Heading 3 5 40 7" xfId="28110"/>
    <cellStyle name="Heading 3 5 41" xfId="9369"/>
    <cellStyle name="Heading 3 5 41 2" xfId="31691"/>
    <cellStyle name="Heading 3 5 42" xfId="9370"/>
    <cellStyle name="Heading 3 5 42 2" xfId="31509"/>
    <cellStyle name="Heading 3 5 43" xfId="9371"/>
    <cellStyle name="Heading 3 5 43 2" xfId="32338"/>
    <cellStyle name="Heading 3 5 44" xfId="23442"/>
    <cellStyle name="Heading 3 5 5" xfId="9372"/>
    <cellStyle name="Heading 3 5 5 2" xfId="9373"/>
    <cellStyle name="Heading 3 5 5 2 2" xfId="9374"/>
    <cellStyle name="Heading 3 5 5 2 2 2" xfId="30602"/>
    <cellStyle name="Heading 3 5 5 2 3" xfId="9375"/>
    <cellStyle name="Heading 3 5 5 2 3 2" xfId="29570"/>
    <cellStyle name="Heading 3 5 5 2 4" xfId="9376"/>
    <cellStyle name="Heading 3 5 5 2 4 2" xfId="32070"/>
    <cellStyle name="Heading 3 5 5 2 5" xfId="9377"/>
    <cellStyle name="Heading 3 5 5 2 5 2" xfId="32710"/>
    <cellStyle name="Heading 3 5 5 2 6" xfId="9378"/>
    <cellStyle name="Heading 3 5 5 2 6 2" xfId="38739"/>
    <cellStyle name="Heading 3 5 5 2 7" xfId="28114"/>
    <cellStyle name="Heading 3 5 5 3" xfId="9379"/>
    <cellStyle name="Heading 3 5 5 3 2" xfId="28547"/>
    <cellStyle name="Heading 3 5 5 4" xfId="9380"/>
    <cellStyle name="Heading 3 5 5 4 2" xfId="31513"/>
    <cellStyle name="Heading 3 5 5 5" xfId="9381"/>
    <cellStyle name="Heading 3 5 5 5 2" xfId="32334"/>
    <cellStyle name="Heading 3 5 5 6" xfId="23476"/>
    <cellStyle name="Heading 3 5 6" xfId="9382"/>
    <cellStyle name="Heading 3 5 6 2" xfId="9383"/>
    <cellStyle name="Heading 3 5 6 2 2" xfId="9384"/>
    <cellStyle name="Heading 3 5 6 2 2 2" xfId="30603"/>
    <cellStyle name="Heading 3 5 6 2 3" xfId="9385"/>
    <cellStyle name="Heading 3 5 6 2 3 2" xfId="29569"/>
    <cellStyle name="Heading 3 5 6 2 4" xfId="9386"/>
    <cellStyle name="Heading 3 5 6 2 4 2" xfId="32071"/>
    <cellStyle name="Heading 3 5 6 2 5" xfId="9387"/>
    <cellStyle name="Heading 3 5 6 2 5 2" xfId="29847"/>
    <cellStyle name="Heading 3 5 6 2 6" xfId="9388"/>
    <cellStyle name="Heading 3 5 6 2 6 2" xfId="38740"/>
    <cellStyle name="Heading 3 5 6 2 7" xfId="28115"/>
    <cellStyle name="Heading 3 5 6 3" xfId="9389"/>
    <cellStyle name="Heading 3 5 6 3 2" xfId="28546"/>
    <cellStyle name="Heading 3 5 6 4" xfId="9390"/>
    <cellStyle name="Heading 3 5 6 4 2" xfId="31514"/>
    <cellStyle name="Heading 3 5 6 5" xfId="9391"/>
    <cellStyle name="Heading 3 5 6 5 2" xfId="32333"/>
    <cellStyle name="Heading 3 5 6 6" xfId="23477"/>
    <cellStyle name="Heading 3 5 7" xfId="9392"/>
    <cellStyle name="Heading 3 5 7 2" xfId="9393"/>
    <cellStyle name="Heading 3 5 7 2 2" xfId="37028"/>
    <cellStyle name="Heading 3 5 7 3" xfId="9394"/>
    <cellStyle name="Heading 3 5 7 3 2" xfId="34117"/>
    <cellStyle name="Heading 3 5 7 4" xfId="23478"/>
    <cellStyle name="Heading 3 5 8" xfId="9395"/>
    <cellStyle name="Heading 3 5 8 2" xfId="9396"/>
    <cellStyle name="Heading 3 5 8 2 2" xfId="37029"/>
    <cellStyle name="Heading 3 5 8 3" xfId="9397"/>
    <cellStyle name="Heading 3 5 8 3 2" xfId="34118"/>
    <cellStyle name="Heading 3 5 8 4" xfId="23479"/>
    <cellStyle name="Heading 3 5 9" xfId="9398"/>
    <cellStyle name="Heading 3 5 9 2" xfId="9399"/>
    <cellStyle name="Heading 3 5 9 2 2" xfId="37030"/>
    <cellStyle name="Heading 3 5 9 3" xfId="9400"/>
    <cellStyle name="Heading 3 5 9 3 2" xfId="34119"/>
    <cellStyle name="Heading 3 5 9 4" xfId="23480"/>
    <cellStyle name="Heading 3 6" xfId="9401"/>
    <cellStyle name="Heading 3 6 10" xfId="9402"/>
    <cellStyle name="Heading 3 6 10 2" xfId="9403"/>
    <cellStyle name="Heading 3 6 10 2 2" xfId="37031"/>
    <cellStyle name="Heading 3 6 10 3" xfId="9404"/>
    <cellStyle name="Heading 3 6 10 3 2" xfId="34120"/>
    <cellStyle name="Heading 3 6 10 4" xfId="23482"/>
    <cellStyle name="Heading 3 6 11" xfId="9405"/>
    <cellStyle name="Heading 3 6 11 2" xfId="9406"/>
    <cellStyle name="Heading 3 6 11 2 2" xfId="37032"/>
    <cellStyle name="Heading 3 6 11 3" xfId="9407"/>
    <cellStyle name="Heading 3 6 11 3 2" xfId="34121"/>
    <cellStyle name="Heading 3 6 11 4" xfId="23483"/>
    <cellStyle name="Heading 3 6 12" xfId="9408"/>
    <cellStyle name="Heading 3 6 12 2" xfId="9409"/>
    <cellStyle name="Heading 3 6 12 2 2" xfId="37033"/>
    <cellStyle name="Heading 3 6 12 3" xfId="9410"/>
    <cellStyle name="Heading 3 6 12 3 2" xfId="34122"/>
    <cellStyle name="Heading 3 6 12 4" xfId="23484"/>
    <cellStyle name="Heading 3 6 13" xfId="9411"/>
    <cellStyle name="Heading 3 6 13 2" xfId="9412"/>
    <cellStyle name="Heading 3 6 13 2 2" xfId="37034"/>
    <cellStyle name="Heading 3 6 13 3" xfId="9413"/>
    <cellStyle name="Heading 3 6 13 3 2" xfId="34123"/>
    <cellStyle name="Heading 3 6 13 4" xfId="23485"/>
    <cellStyle name="Heading 3 6 14" xfId="9414"/>
    <cellStyle name="Heading 3 6 14 2" xfId="9415"/>
    <cellStyle name="Heading 3 6 14 2 2" xfId="37035"/>
    <cellStyle name="Heading 3 6 14 3" xfId="9416"/>
    <cellStyle name="Heading 3 6 14 3 2" xfId="34124"/>
    <cellStyle name="Heading 3 6 14 4" xfId="23486"/>
    <cellStyle name="Heading 3 6 15" xfId="9417"/>
    <cellStyle name="Heading 3 6 15 2" xfId="9418"/>
    <cellStyle name="Heading 3 6 15 2 2" xfId="37036"/>
    <cellStyle name="Heading 3 6 15 3" xfId="9419"/>
    <cellStyle name="Heading 3 6 15 3 2" xfId="34125"/>
    <cellStyle name="Heading 3 6 15 4" xfId="23487"/>
    <cellStyle name="Heading 3 6 16" xfId="9420"/>
    <cellStyle name="Heading 3 6 16 2" xfId="9421"/>
    <cellStyle name="Heading 3 6 16 2 2" xfId="37037"/>
    <cellStyle name="Heading 3 6 16 3" xfId="9422"/>
    <cellStyle name="Heading 3 6 16 3 2" xfId="34126"/>
    <cellStyle name="Heading 3 6 16 4" xfId="23488"/>
    <cellStyle name="Heading 3 6 17" xfId="9423"/>
    <cellStyle name="Heading 3 6 17 2" xfId="9424"/>
    <cellStyle name="Heading 3 6 17 2 2" xfId="37038"/>
    <cellStyle name="Heading 3 6 17 3" xfId="9425"/>
    <cellStyle name="Heading 3 6 17 3 2" xfId="34127"/>
    <cellStyle name="Heading 3 6 17 4" xfId="23489"/>
    <cellStyle name="Heading 3 6 18" xfId="9426"/>
    <cellStyle name="Heading 3 6 18 2" xfId="9427"/>
    <cellStyle name="Heading 3 6 18 2 2" xfId="37039"/>
    <cellStyle name="Heading 3 6 18 3" xfId="9428"/>
    <cellStyle name="Heading 3 6 18 3 2" xfId="34128"/>
    <cellStyle name="Heading 3 6 18 4" xfId="23490"/>
    <cellStyle name="Heading 3 6 19" xfId="9429"/>
    <cellStyle name="Heading 3 6 19 2" xfId="9430"/>
    <cellStyle name="Heading 3 6 19 2 2" xfId="37040"/>
    <cellStyle name="Heading 3 6 19 3" xfId="9431"/>
    <cellStyle name="Heading 3 6 19 3 2" xfId="34129"/>
    <cellStyle name="Heading 3 6 19 4" xfId="23491"/>
    <cellStyle name="Heading 3 6 2" xfId="9432"/>
    <cellStyle name="Heading 3 6 2 2" xfId="9433"/>
    <cellStyle name="Heading 3 6 2 2 2" xfId="9434"/>
    <cellStyle name="Heading 3 6 2 2 2 2" xfId="30606"/>
    <cellStyle name="Heading 3 6 2 2 3" xfId="9435"/>
    <cellStyle name="Heading 3 6 2 2 3 2" xfId="29564"/>
    <cellStyle name="Heading 3 6 2 2 4" xfId="9436"/>
    <cellStyle name="Heading 3 6 2 2 4 2" xfId="32073"/>
    <cellStyle name="Heading 3 6 2 2 5" xfId="9437"/>
    <cellStyle name="Heading 3 6 2 2 5 2" xfId="29844"/>
    <cellStyle name="Heading 3 6 2 2 6" xfId="9438"/>
    <cellStyle name="Heading 3 6 2 2 6 2" xfId="38742"/>
    <cellStyle name="Heading 3 6 2 2 7" xfId="28117"/>
    <cellStyle name="Heading 3 6 2 3" xfId="9439"/>
    <cellStyle name="Heading 3 6 2 3 2" xfId="28544"/>
    <cellStyle name="Heading 3 6 2 4" xfId="9440"/>
    <cellStyle name="Heading 3 6 2 4 2" xfId="28995"/>
    <cellStyle name="Heading 3 6 2 5" xfId="9441"/>
    <cellStyle name="Heading 3 6 2 5 2" xfId="32330"/>
    <cellStyle name="Heading 3 6 2 6" xfId="23492"/>
    <cellStyle name="Heading 3 6 20" xfId="9442"/>
    <cellStyle name="Heading 3 6 20 2" xfId="9443"/>
    <cellStyle name="Heading 3 6 20 2 2" xfId="37041"/>
    <cellStyle name="Heading 3 6 20 3" xfId="9444"/>
    <cellStyle name="Heading 3 6 20 3 2" xfId="34130"/>
    <cellStyle name="Heading 3 6 20 4" xfId="23493"/>
    <cellStyle name="Heading 3 6 21" xfId="9445"/>
    <cellStyle name="Heading 3 6 21 2" xfId="9446"/>
    <cellStyle name="Heading 3 6 21 2 2" xfId="37042"/>
    <cellStyle name="Heading 3 6 21 3" xfId="9447"/>
    <cellStyle name="Heading 3 6 21 3 2" xfId="34131"/>
    <cellStyle name="Heading 3 6 21 4" xfId="23494"/>
    <cellStyle name="Heading 3 6 22" xfId="9448"/>
    <cellStyle name="Heading 3 6 22 2" xfId="9449"/>
    <cellStyle name="Heading 3 6 22 2 2" xfId="37043"/>
    <cellStyle name="Heading 3 6 22 3" xfId="9450"/>
    <cellStyle name="Heading 3 6 22 3 2" xfId="34132"/>
    <cellStyle name="Heading 3 6 22 4" xfId="23495"/>
    <cellStyle name="Heading 3 6 23" xfId="9451"/>
    <cellStyle name="Heading 3 6 23 2" xfId="9452"/>
    <cellStyle name="Heading 3 6 23 2 2" xfId="37044"/>
    <cellStyle name="Heading 3 6 23 3" xfId="9453"/>
    <cellStyle name="Heading 3 6 23 3 2" xfId="34133"/>
    <cellStyle name="Heading 3 6 23 4" xfId="23496"/>
    <cellStyle name="Heading 3 6 24" xfId="9454"/>
    <cellStyle name="Heading 3 6 24 2" xfId="9455"/>
    <cellStyle name="Heading 3 6 24 2 2" xfId="37045"/>
    <cellStyle name="Heading 3 6 24 3" xfId="9456"/>
    <cellStyle name="Heading 3 6 24 3 2" xfId="34134"/>
    <cellStyle name="Heading 3 6 24 4" xfId="23497"/>
    <cellStyle name="Heading 3 6 25" xfId="9457"/>
    <cellStyle name="Heading 3 6 25 2" xfId="9458"/>
    <cellStyle name="Heading 3 6 25 2 2" xfId="37046"/>
    <cellStyle name="Heading 3 6 25 3" xfId="9459"/>
    <cellStyle name="Heading 3 6 25 3 2" xfId="34135"/>
    <cellStyle name="Heading 3 6 25 4" xfId="23498"/>
    <cellStyle name="Heading 3 6 26" xfId="9460"/>
    <cellStyle name="Heading 3 6 26 2" xfId="9461"/>
    <cellStyle name="Heading 3 6 26 2 2" xfId="37047"/>
    <cellStyle name="Heading 3 6 26 3" xfId="9462"/>
    <cellStyle name="Heading 3 6 26 3 2" xfId="34136"/>
    <cellStyle name="Heading 3 6 26 4" xfId="23499"/>
    <cellStyle name="Heading 3 6 27" xfId="9463"/>
    <cellStyle name="Heading 3 6 27 2" xfId="9464"/>
    <cellStyle name="Heading 3 6 27 2 2" xfId="37048"/>
    <cellStyle name="Heading 3 6 27 3" xfId="9465"/>
    <cellStyle name="Heading 3 6 27 3 2" xfId="34137"/>
    <cellStyle name="Heading 3 6 27 4" xfId="23500"/>
    <cellStyle name="Heading 3 6 28" xfId="9466"/>
    <cellStyle name="Heading 3 6 28 2" xfId="9467"/>
    <cellStyle name="Heading 3 6 28 2 2" xfId="37049"/>
    <cellStyle name="Heading 3 6 28 3" xfId="9468"/>
    <cellStyle name="Heading 3 6 28 3 2" xfId="34138"/>
    <cellStyle name="Heading 3 6 28 4" xfId="23501"/>
    <cellStyle name="Heading 3 6 29" xfId="9469"/>
    <cellStyle name="Heading 3 6 29 2" xfId="9470"/>
    <cellStyle name="Heading 3 6 29 2 2" xfId="37050"/>
    <cellStyle name="Heading 3 6 29 3" xfId="9471"/>
    <cellStyle name="Heading 3 6 29 3 2" xfId="34139"/>
    <cellStyle name="Heading 3 6 29 4" xfId="23502"/>
    <cellStyle name="Heading 3 6 3" xfId="9472"/>
    <cellStyle name="Heading 3 6 3 2" xfId="9473"/>
    <cellStyle name="Heading 3 6 3 2 2" xfId="9474"/>
    <cellStyle name="Heading 3 6 3 2 2 2" xfId="30608"/>
    <cellStyle name="Heading 3 6 3 2 3" xfId="9475"/>
    <cellStyle name="Heading 3 6 3 2 3 2" xfId="27601"/>
    <cellStyle name="Heading 3 6 3 2 4" xfId="9476"/>
    <cellStyle name="Heading 3 6 3 2 4 2" xfId="32098"/>
    <cellStyle name="Heading 3 6 3 2 5" xfId="9477"/>
    <cellStyle name="Heading 3 6 3 2 5 2" xfId="27679"/>
    <cellStyle name="Heading 3 6 3 2 6" xfId="9478"/>
    <cellStyle name="Heading 3 6 3 2 6 2" xfId="38743"/>
    <cellStyle name="Heading 3 6 3 2 7" xfId="28118"/>
    <cellStyle name="Heading 3 6 3 3" xfId="9479"/>
    <cellStyle name="Heading 3 6 3 3 2" xfId="28543"/>
    <cellStyle name="Heading 3 6 3 4" xfId="9480"/>
    <cellStyle name="Heading 3 6 3 4 2" xfId="27303"/>
    <cellStyle name="Heading 3 6 3 5" xfId="9481"/>
    <cellStyle name="Heading 3 6 3 5 2" xfId="32329"/>
    <cellStyle name="Heading 3 6 3 6" xfId="23503"/>
    <cellStyle name="Heading 3 6 30" xfId="9482"/>
    <cellStyle name="Heading 3 6 30 2" xfId="9483"/>
    <cellStyle name="Heading 3 6 30 2 2" xfId="37051"/>
    <cellStyle name="Heading 3 6 30 3" xfId="9484"/>
    <cellStyle name="Heading 3 6 30 3 2" xfId="34140"/>
    <cellStyle name="Heading 3 6 30 4" xfId="23504"/>
    <cellStyle name="Heading 3 6 31" xfId="9485"/>
    <cellStyle name="Heading 3 6 31 2" xfId="9486"/>
    <cellStyle name="Heading 3 6 31 2 2" xfId="37052"/>
    <cellStyle name="Heading 3 6 31 3" xfId="9487"/>
    <cellStyle name="Heading 3 6 31 3 2" xfId="34141"/>
    <cellStyle name="Heading 3 6 31 4" xfId="23505"/>
    <cellStyle name="Heading 3 6 32" xfId="9488"/>
    <cellStyle name="Heading 3 6 32 2" xfId="9489"/>
    <cellStyle name="Heading 3 6 32 2 2" xfId="37053"/>
    <cellStyle name="Heading 3 6 32 3" xfId="9490"/>
    <cellStyle name="Heading 3 6 32 3 2" xfId="34142"/>
    <cellStyle name="Heading 3 6 32 4" xfId="23506"/>
    <cellStyle name="Heading 3 6 33" xfId="9491"/>
    <cellStyle name="Heading 3 6 33 2" xfId="9492"/>
    <cellStyle name="Heading 3 6 33 2 2" xfId="37054"/>
    <cellStyle name="Heading 3 6 33 3" xfId="9493"/>
    <cellStyle name="Heading 3 6 33 3 2" xfId="34143"/>
    <cellStyle name="Heading 3 6 33 4" xfId="23507"/>
    <cellStyle name="Heading 3 6 34" xfId="9494"/>
    <cellStyle name="Heading 3 6 34 2" xfId="9495"/>
    <cellStyle name="Heading 3 6 34 2 2" xfId="37055"/>
    <cellStyle name="Heading 3 6 34 3" xfId="9496"/>
    <cellStyle name="Heading 3 6 34 3 2" xfId="34144"/>
    <cellStyle name="Heading 3 6 34 4" xfId="23508"/>
    <cellStyle name="Heading 3 6 35" xfId="9497"/>
    <cellStyle name="Heading 3 6 35 2" xfId="9498"/>
    <cellStyle name="Heading 3 6 35 2 2" xfId="37056"/>
    <cellStyle name="Heading 3 6 35 3" xfId="9499"/>
    <cellStyle name="Heading 3 6 35 3 2" xfId="34145"/>
    <cellStyle name="Heading 3 6 35 4" xfId="23509"/>
    <cellStyle name="Heading 3 6 36" xfId="9500"/>
    <cellStyle name="Heading 3 6 36 2" xfId="9501"/>
    <cellStyle name="Heading 3 6 36 2 2" xfId="37057"/>
    <cellStyle name="Heading 3 6 36 3" xfId="9502"/>
    <cellStyle name="Heading 3 6 36 3 2" xfId="34146"/>
    <cellStyle name="Heading 3 6 36 4" xfId="23510"/>
    <cellStyle name="Heading 3 6 37" xfId="9503"/>
    <cellStyle name="Heading 3 6 37 2" xfId="9504"/>
    <cellStyle name="Heading 3 6 37 2 2" xfId="37058"/>
    <cellStyle name="Heading 3 6 37 3" xfId="9505"/>
    <cellStyle name="Heading 3 6 37 3 2" xfId="34147"/>
    <cellStyle name="Heading 3 6 37 4" xfId="23511"/>
    <cellStyle name="Heading 3 6 38" xfId="9506"/>
    <cellStyle name="Heading 3 6 38 2" xfId="9507"/>
    <cellStyle name="Heading 3 6 38 2 2" xfId="37059"/>
    <cellStyle name="Heading 3 6 38 3" xfId="9508"/>
    <cellStyle name="Heading 3 6 38 3 2" xfId="34148"/>
    <cellStyle name="Heading 3 6 38 4" xfId="23512"/>
    <cellStyle name="Heading 3 6 39" xfId="9509"/>
    <cellStyle name="Heading 3 6 39 2" xfId="9510"/>
    <cellStyle name="Heading 3 6 39 2 2" xfId="37060"/>
    <cellStyle name="Heading 3 6 39 3" xfId="9511"/>
    <cellStyle name="Heading 3 6 39 3 2" xfId="34149"/>
    <cellStyle name="Heading 3 6 39 4" xfId="23513"/>
    <cellStyle name="Heading 3 6 4" xfId="9512"/>
    <cellStyle name="Heading 3 6 4 2" xfId="9513"/>
    <cellStyle name="Heading 3 6 4 2 2" xfId="9514"/>
    <cellStyle name="Heading 3 6 4 2 2 2" xfId="30610"/>
    <cellStyle name="Heading 3 6 4 2 3" xfId="9515"/>
    <cellStyle name="Heading 3 6 4 2 3 2" xfId="29562"/>
    <cellStyle name="Heading 3 6 4 2 4" xfId="9516"/>
    <cellStyle name="Heading 3 6 4 2 4 2" xfId="30292"/>
    <cellStyle name="Heading 3 6 4 2 5" xfId="9517"/>
    <cellStyle name="Heading 3 6 4 2 5 2" xfId="32711"/>
    <cellStyle name="Heading 3 6 4 2 6" xfId="9518"/>
    <cellStyle name="Heading 3 6 4 2 6 2" xfId="38744"/>
    <cellStyle name="Heading 3 6 4 2 7" xfId="28119"/>
    <cellStyle name="Heading 3 6 4 3" xfId="9519"/>
    <cellStyle name="Heading 3 6 4 3 2" xfId="28542"/>
    <cellStyle name="Heading 3 6 4 4" xfId="9520"/>
    <cellStyle name="Heading 3 6 4 4 2" xfId="28996"/>
    <cellStyle name="Heading 3 6 4 5" xfId="9521"/>
    <cellStyle name="Heading 3 6 4 5 2" xfId="32328"/>
    <cellStyle name="Heading 3 6 4 6" xfId="23514"/>
    <cellStyle name="Heading 3 6 40" xfId="9522"/>
    <cellStyle name="Heading 3 6 40 2" xfId="9523"/>
    <cellStyle name="Heading 3 6 40 2 2" xfId="30605"/>
    <cellStyle name="Heading 3 6 40 3" xfId="9524"/>
    <cellStyle name="Heading 3 6 40 3 2" xfId="29568"/>
    <cellStyle name="Heading 3 6 40 4" xfId="9525"/>
    <cellStyle name="Heading 3 6 40 4 2" xfId="30291"/>
    <cellStyle name="Heading 3 6 40 5" xfId="9526"/>
    <cellStyle name="Heading 3 6 40 5 2" xfId="27681"/>
    <cellStyle name="Heading 3 6 40 6" xfId="9527"/>
    <cellStyle name="Heading 3 6 40 6 2" xfId="38741"/>
    <cellStyle name="Heading 3 6 40 7" xfId="28116"/>
    <cellStyle name="Heading 3 6 41" xfId="9528"/>
    <cellStyle name="Heading 3 6 41 2" xfId="28545"/>
    <cellStyle name="Heading 3 6 42" xfId="9529"/>
    <cellStyle name="Heading 3 6 42 2" xfId="28994"/>
    <cellStyle name="Heading 3 6 43" xfId="9530"/>
    <cellStyle name="Heading 3 6 43 2" xfId="32332"/>
    <cellStyle name="Heading 3 6 44" xfId="23481"/>
    <cellStyle name="Heading 3 6 5" xfId="9531"/>
    <cellStyle name="Heading 3 6 5 2" xfId="9532"/>
    <cellStyle name="Heading 3 6 5 2 2" xfId="9533"/>
    <cellStyle name="Heading 3 6 5 2 2 2" xfId="30611"/>
    <cellStyle name="Heading 3 6 5 2 3" xfId="9534"/>
    <cellStyle name="Heading 3 6 5 2 3 2" xfId="29561"/>
    <cellStyle name="Heading 3 6 5 2 4" xfId="9535"/>
    <cellStyle name="Heading 3 6 5 2 4 2" xfId="30294"/>
    <cellStyle name="Heading 3 6 5 2 5" xfId="9536"/>
    <cellStyle name="Heading 3 6 5 2 5 2" xfId="32712"/>
    <cellStyle name="Heading 3 6 5 2 6" xfId="9537"/>
    <cellStyle name="Heading 3 6 5 2 6 2" xfId="38745"/>
    <cellStyle name="Heading 3 6 5 2 7" xfId="28120"/>
    <cellStyle name="Heading 3 6 5 3" xfId="9538"/>
    <cellStyle name="Heading 3 6 5 3 2" xfId="28541"/>
    <cellStyle name="Heading 3 6 5 4" xfId="9539"/>
    <cellStyle name="Heading 3 6 5 4 2" xfId="28997"/>
    <cellStyle name="Heading 3 6 5 5" xfId="9540"/>
    <cellStyle name="Heading 3 6 5 5 2" xfId="32327"/>
    <cellStyle name="Heading 3 6 5 6" xfId="23515"/>
    <cellStyle name="Heading 3 6 6" xfId="9541"/>
    <cellStyle name="Heading 3 6 6 2" xfId="9542"/>
    <cellStyle name="Heading 3 6 6 2 2" xfId="9543"/>
    <cellStyle name="Heading 3 6 6 2 2 2" xfId="30612"/>
    <cellStyle name="Heading 3 6 6 2 3" xfId="9544"/>
    <cellStyle name="Heading 3 6 6 2 3 2" xfId="29560"/>
    <cellStyle name="Heading 3 6 6 2 4" xfId="9545"/>
    <cellStyle name="Heading 3 6 6 2 4 2" xfId="32099"/>
    <cellStyle name="Heading 3 6 6 2 5" xfId="9546"/>
    <cellStyle name="Heading 3 6 6 2 5 2" xfId="27677"/>
    <cellStyle name="Heading 3 6 6 2 6" xfId="9547"/>
    <cellStyle name="Heading 3 6 6 2 6 2" xfId="38746"/>
    <cellStyle name="Heading 3 6 6 2 7" xfId="28121"/>
    <cellStyle name="Heading 3 6 6 3" xfId="9548"/>
    <cellStyle name="Heading 3 6 6 3 2" xfId="28540"/>
    <cellStyle name="Heading 3 6 6 4" xfId="9549"/>
    <cellStyle name="Heading 3 6 6 4 2" xfId="28998"/>
    <cellStyle name="Heading 3 6 6 5" xfId="9550"/>
    <cellStyle name="Heading 3 6 6 5 2" xfId="32326"/>
    <cellStyle name="Heading 3 6 6 6" xfId="23516"/>
    <cellStyle name="Heading 3 6 7" xfId="9551"/>
    <cellStyle name="Heading 3 6 7 2" xfId="9552"/>
    <cellStyle name="Heading 3 6 7 2 2" xfId="37061"/>
    <cellStyle name="Heading 3 6 7 3" xfId="9553"/>
    <cellStyle name="Heading 3 6 7 3 2" xfId="34150"/>
    <cellStyle name="Heading 3 6 7 4" xfId="23517"/>
    <cellStyle name="Heading 3 6 8" xfId="9554"/>
    <cellStyle name="Heading 3 6 8 2" xfId="9555"/>
    <cellStyle name="Heading 3 6 8 2 2" xfId="37062"/>
    <cellStyle name="Heading 3 6 8 3" xfId="9556"/>
    <cellStyle name="Heading 3 6 8 3 2" xfId="34151"/>
    <cellStyle name="Heading 3 6 8 4" xfId="23518"/>
    <cellStyle name="Heading 3 6 9" xfId="9557"/>
    <cellStyle name="Heading 3 6 9 2" xfId="9558"/>
    <cellStyle name="Heading 3 6 9 2 2" xfId="37063"/>
    <cellStyle name="Heading 3 6 9 3" xfId="9559"/>
    <cellStyle name="Heading 3 6 9 3 2" xfId="34152"/>
    <cellStyle name="Heading 3 6 9 4" xfId="23519"/>
    <cellStyle name="Heading 3 7" xfId="9560"/>
    <cellStyle name="Heading 3 7 10" xfId="9561"/>
    <cellStyle name="Heading 3 7 10 2" xfId="9562"/>
    <cellStyle name="Heading 3 7 10 2 2" xfId="37064"/>
    <cellStyle name="Heading 3 7 10 3" xfId="9563"/>
    <cellStyle name="Heading 3 7 10 3 2" xfId="34153"/>
    <cellStyle name="Heading 3 7 10 4" xfId="23521"/>
    <cellStyle name="Heading 3 7 11" xfId="9564"/>
    <cellStyle name="Heading 3 7 11 2" xfId="9565"/>
    <cellStyle name="Heading 3 7 11 2 2" xfId="37065"/>
    <cellStyle name="Heading 3 7 11 3" xfId="9566"/>
    <cellStyle name="Heading 3 7 11 3 2" xfId="34154"/>
    <cellStyle name="Heading 3 7 11 4" xfId="23522"/>
    <cellStyle name="Heading 3 7 12" xfId="9567"/>
    <cellStyle name="Heading 3 7 12 2" xfId="9568"/>
    <cellStyle name="Heading 3 7 12 2 2" xfId="37066"/>
    <cellStyle name="Heading 3 7 12 3" xfId="9569"/>
    <cellStyle name="Heading 3 7 12 3 2" xfId="34155"/>
    <cellStyle name="Heading 3 7 12 4" xfId="23523"/>
    <cellStyle name="Heading 3 7 13" xfId="9570"/>
    <cellStyle name="Heading 3 7 13 2" xfId="9571"/>
    <cellStyle name="Heading 3 7 13 2 2" xfId="37067"/>
    <cellStyle name="Heading 3 7 13 3" xfId="9572"/>
    <cellStyle name="Heading 3 7 13 3 2" xfId="34156"/>
    <cellStyle name="Heading 3 7 13 4" xfId="23524"/>
    <cellStyle name="Heading 3 7 14" xfId="9573"/>
    <cellStyle name="Heading 3 7 14 2" xfId="9574"/>
    <cellStyle name="Heading 3 7 14 2 2" xfId="37068"/>
    <cellStyle name="Heading 3 7 14 3" xfId="9575"/>
    <cellStyle name="Heading 3 7 14 3 2" xfId="34157"/>
    <cellStyle name="Heading 3 7 14 4" xfId="23525"/>
    <cellStyle name="Heading 3 7 15" xfId="9576"/>
    <cellStyle name="Heading 3 7 15 2" xfId="9577"/>
    <cellStyle name="Heading 3 7 15 2 2" xfId="37069"/>
    <cellStyle name="Heading 3 7 15 3" xfId="9578"/>
    <cellStyle name="Heading 3 7 15 3 2" xfId="34158"/>
    <cellStyle name="Heading 3 7 15 4" xfId="23526"/>
    <cellStyle name="Heading 3 7 16" xfId="9579"/>
    <cellStyle name="Heading 3 7 16 2" xfId="9580"/>
    <cellStyle name="Heading 3 7 16 2 2" xfId="37070"/>
    <cellStyle name="Heading 3 7 16 3" xfId="9581"/>
    <cellStyle name="Heading 3 7 16 3 2" xfId="34159"/>
    <cellStyle name="Heading 3 7 16 4" xfId="23527"/>
    <cellStyle name="Heading 3 7 17" xfId="9582"/>
    <cellStyle name="Heading 3 7 17 2" xfId="9583"/>
    <cellStyle name="Heading 3 7 17 2 2" xfId="37071"/>
    <cellStyle name="Heading 3 7 17 3" xfId="9584"/>
    <cellStyle name="Heading 3 7 17 3 2" xfId="34160"/>
    <cellStyle name="Heading 3 7 17 4" xfId="23528"/>
    <cellStyle name="Heading 3 7 18" xfId="9585"/>
    <cellStyle name="Heading 3 7 18 2" xfId="9586"/>
    <cellStyle name="Heading 3 7 18 2 2" xfId="37072"/>
    <cellStyle name="Heading 3 7 18 3" xfId="9587"/>
    <cellStyle name="Heading 3 7 18 3 2" xfId="34161"/>
    <cellStyle name="Heading 3 7 18 4" xfId="23529"/>
    <cellStyle name="Heading 3 7 19" xfId="9588"/>
    <cellStyle name="Heading 3 7 19 2" xfId="9589"/>
    <cellStyle name="Heading 3 7 19 2 2" xfId="37073"/>
    <cellStyle name="Heading 3 7 19 3" xfId="9590"/>
    <cellStyle name="Heading 3 7 19 3 2" xfId="34162"/>
    <cellStyle name="Heading 3 7 19 4" xfId="23530"/>
    <cellStyle name="Heading 3 7 2" xfId="9591"/>
    <cellStyle name="Heading 3 7 2 2" xfId="9592"/>
    <cellStyle name="Heading 3 7 2 2 2" xfId="9593"/>
    <cellStyle name="Heading 3 7 2 2 2 2" xfId="30616"/>
    <cellStyle name="Heading 3 7 2 2 3" xfId="9594"/>
    <cellStyle name="Heading 3 7 2 2 3 2" xfId="27600"/>
    <cellStyle name="Heading 3 7 2 2 4" xfId="9595"/>
    <cellStyle name="Heading 3 7 2 2 4 2" xfId="30299"/>
    <cellStyle name="Heading 3 7 2 2 5" xfId="9596"/>
    <cellStyle name="Heading 3 7 2 2 5 2" xfId="29842"/>
    <cellStyle name="Heading 3 7 2 2 6" xfId="9597"/>
    <cellStyle name="Heading 3 7 2 2 6 2" xfId="38748"/>
    <cellStyle name="Heading 3 7 2 2 7" xfId="28123"/>
    <cellStyle name="Heading 3 7 2 3" xfId="9598"/>
    <cellStyle name="Heading 3 7 2 3 2" xfId="28538"/>
    <cellStyle name="Heading 3 7 2 4" xfId="9599"/>
    <cellStyle name="Heading 3 7 2 4 2" xfId="31515"/>
    <cellStyle name="Heading 3 7 2 5" xfId="9600"/>
    <cellStyle name="Heading 3 7 2 5 2" xfId="31076"/>
    <cellStyle name="Heading 3 7 2 6" xfId="23531"/>
    <cellStyle name="Heading 3 7 20" xfId="9601"/>
    <cellStyle name="Heading 3 7 20 2" xfId="9602"/>
    <cellStyle name="Heading 3 7 20 2 2" xfId="37074"/>
    <cellStyle name="Heading 3 7 20 3" xfId="9603"/>
    <cellStyle name="Heading 3 7 20 3 2" xfId="34163"/>
    <cellStyle name="Heading 3 7 20 4" xfId="23532"/>
    <cellStyle name="Heading 3 7 21" xfId="9604"/>
    <cellStyle name="Heading 3 7 21 2" xfId="9605"/>
    <cellStyle name="Heading 3 7 21 2 2" xfId="37075"/>
    <cellStyle name="Heading 3 7 21 3" xfId="9606"/>
    <cellStyle name="Heading 3 7 21 3 2" xfId="34164"/>
    <cellStyle name="Heading 3 7 21 4" xfId="23533"/>
    <cellStyle name="Heading 3 7 22" xfId="9607"/>
    <cellStyle name="Heading 3 7 22 2" xfId="9608"/>
    <cellStyle name="Heading 3 7 22 2 2" xfId="37076"/>
    <cellStyle name="Heading 3 7 22 3" xfId="9609"/>
    <cellStyle name="Heading 3 7 22 3 2" xfId="34165"/>
    <cellStyle name="Heading 3 7 22 4" xfId="23534"/>
    <cellStyle name="Heading 3 7 23" xfId="9610"/>
    <cellStyle name="Heading 3 7 23 2" xfId="9611"/>
    <cellStyle name="Heading 3 7 23 2 2" xfId="37077"/>
    <cellStyle name="Heading 3 7 23 3" xfId="9612"/>
    <cellStyle name="Heading 3 7 23 3 2" xfId="34166"/>
    <cellStyle name="Heading 3 7 23 4" xfId="23535"/>
    <cellStyle name="Heading 3 7 24" xfId="9613"/>
    <cellStyle name="Heading 3 7 24 2" xfId="9614"/>
    <cellStyle name="Heading 3 7 24 2 2" xfId="37078"/>
    <cellStyle name="Heading 3 7 24 3" xfId="9615"/>
    <cellStyle name="Heading 3 7 24 3 2" xfId="34167"/>
    <cellStyle name="Heading 3 7 24 4" xfId="23536"/>
    <cellStyle name="Heading 3 7 25" xfId="9616"/>
    <cellStyle name="Heading 3 7 25 2" xfId="9617"/>
    <cellStyle name="Heading 3 7 25 2 2" xfId="37079"/>
    <cellStyle name="Heading 3 7 25 3" xfId="9618"/>
    <cellStyle name="Heading 3 7 25 3 2" xfId="34168"/>
    <cellStyle name="Heading 3 7 25 4" xfId="23537"/>
    <cellStyle name="Heading 3 7 26" xfId="9619"/>
    <cellStyle name="Heading 3 7 26 2" xfId="9620"/>
    <cellStyle name="Heading 3 7 26 2 2" xfId="37080"/>
    <cellStyle name="Heading 3 7 26 3" xfId="9621"/>
    <cellStyle name="Heading 3 7 26 3 2" xfId="34169"/>
    <cellStyle name="Heading 3 7 26 4" xfId="23538"/>
    <cellStyle name="Heading 3 7 27" xfId="9622"/>
    <cellStyle name="Heading 3 7 27 2" xfId="9623"/>
    <cellStyle name="Heading 3 7 27 2 2" xfId="37081"/>
    <cellStyle name="Heading 3 7 27 3" xfId="9624"/>
    <cellStyle name="Heading 3 7 27 3 2" xfId="34170"/>
    <cellStyle name="Heading 3 7 27 4" xfId="23539"/>
    <cellStyle name="Heading 3 7 28" xfId="9625"/>
    <cellStyle name="Heading 3 7 28 2" xfId="9626"/>
    <cellStyle name="Heading 3 7 28 2 2" xfId="37082"/>
    <cellStyle name="Heading 3 7 28 3" xfId="9627"/>
    <cellStyle name="Heading 3 7 28 3 2" xfId="34171"/>
    <cellStyle name="Heading 3 7 28 4" xfId="23540"/>
    <cellStyle name="Heading 3 7 29" xfId="9628"/>
    <cellStyle name="Heading 3 7 29 2" xfId="9629"/>
    <cellStyle name="Heading 3 7 29 2 2" xfId="37083"/>
    <cellStyle name="Heading 3 7 29 3" xfId="9630"/>
    <cellStyle name="Heading 3 7 29 3 2" xfId="34172"/>
    <cellStyle name="Heading 3 7 29 4" xfId="23541"/>
    <cellStyle name="Heading 3 7 3" xfId="9631"/>
    <cellStyle name="Heading 3 7 3 2" xfId="9632"/>
    <cellStyle name="Heading 3 7 3 2 2" xfId="9633"/>
    <cellStyle name="Heading 3 7 3 2 2 2" xfId="30618"/>
    <cellStyle name="Heading 3 7 3 2 3" xfId="9634"/>
    <cellStyle name="Heading 3 7 3 2 3 2" xfId="27599"/>
    <cellStyle name="Heading 3 7 3 2 4" xfId="9635"/>
    <cellStyle name="Heading 3 7 3 2 4 2" xfId="30301"/>
    <cellStyle name="Heading 3 7 3 2 5" xfId="9636"/>
    <cellStyle name="Heading 3 7 3 2 5 2" xfId="27669"/>
    <cellStyle name="Heading 3 7 3 2 6" xfId="9637"/>
    <cellStyle name="Heading 3 7 3 2 6 2" xfId="38749"/>
    <cellStyle name="Heading 3 7 3 2 7" xfId="28124"/>
    <cellStyle name="Heading 3 7 3 3" xfId="9638"/>
    <cellStyle name="Heading 3 7 3 3 2" xfId="28537"/>
    <cellStyle name="Heading 3 7 3 4" xfId="9639"/>
    <cellStyle name="Heading 3 7 3 4 2" xfId="29000"/>
    <cellStyle name="Heading 3 7 3 5" xfId="9640"/>
    <cellStyle name="Heading 3 7 3 5 2" xfId="31075"/>
    <cellStyle name="Heading 3 7 3 6" xfId="23542"/>
    <cellStyle name="Heading 3 7 30" xfId="9641"/>
    <cellStyle name="Heading 3 7 30 2" xfId="9642"/>
    <cellStyle name="Heading 3 7 30 2 2" xfId="37084"/>
    <cellStyle name="Heading 3 7 30 3" xfId="9643"/>
    <cellStyle name="Heading 3 7 30 3 2" xfId="34173"/>
    <cellStyle name="Heading 3 7 30 4" xfId="23543"/>
    <cellStyle name="Heading 3 7 31" xfId="9644"/>
    <cellStyle name="Heading 3 7 31 2" xfId="9645"/>
    <cellStyle name="Heading 3 7 31 2 2" xfId="37085"/>
    <cellStyle name="Heading 3 7 31 3" xfId="9646"/>
    <cellStyle name="Heading 3 7 31 3 2" xfId="34174"/>
    <cellStyle name="Heading 3 7 31 4" xfId="23544"/>
    <cellStyle name="Heading 3 7 32" xfId="9647"/>
    <cellStyle name="Heading 3 7 32 2" xfId="9648"/>
    <cellStyle name="Heading 3 7 32 2 2" xfId="37086"/>
    <cellStyle name="Heading 3 7 32 3" xfId="9649"/>
    <cellStyle name="Heading 3 7 32 3 2" xfId="34175"/>
    <cellStyle name="Heading 3 7 32 4" xfId="23545"/>
    <cellStyle name="Heading 3 7 33" xfId="9650"/>
    <cellStyle name="Heading 3 7 33 2" xfId="9651"/>
    <cellStyle name="Heading 3 7 33 2 2" xfId="37087"/>
    <cellStyle name="Heading 3 7 33 3" xfId="9652"/>
    <cellStyle name="Heading 3 7 33 3 2" xfId="34176"/>
    <cellStyle name="Heading 3 7 33 4" xfId="23546"/>
    <cellStyle name="Heading 3 7 34" xfId="9653"/>
    <cellStyle name="Heading 3 7 34 2" xfId="9654"/>
    <cellStyle name="Heading 3 7 34 2 2" xfId="37088"/>
    <cellStyle name="Heading 3 7 34 3" xfId="9655"/>
    <cellStyle name="Heading 3 7 34 3 2" xfId="34177"/>
    <cellStyle name="Heading 3 7 34 4" xfId="23547"/>
    <cellStyle name="Heading 3 7 35" xfId="9656"/>
    <cellStyle name="Heading 3 7 35 2" xfId="9657"/>
    <cellStyle name="Heading 3 7 35 2 2" xfId="37089"/>
    <cellStyle name="Heading 3 7 35 3" xfId="9658"/>
    <cellStyle name="Heading 3 7 35 3 2" xfId="34178"/>
    <cellStyle name="Heading 3 7 35 4" xfId="23548"/>
    <cellStyle name="Heading 3 7 36" xfId="9659"/>
    <cellStyle name="Heading 3 7 36 2" xfId="9660"/>
    <cellStyle name="Heading 3 7 36 2 2" xfId="37090"/>
    <cellStyle name="Heading 3 7 36 3" xfId="9661"/>
    <cellStyle name="Heading 3 7 36 3 2" xfId="34179"/>
    <cellStyle name="Heading 3 7 36 4" xfId="23549"/>
    <cellStyle name="Heading 3 7 37" xfId="9662"/>
    <cellStyle name="Heading 3 7 37 2" xfId="9663"/>
    <cellStyle name="Heading 3 7 37 2 2" xfId="37091"/>
    <cellStyle name="Heading 3 7 37 3" xfId="9664"/>
    <cellStyle name="Heading 3 7 37 3 2" xfId="34180"/>
    <cellStyle name="Heading 3 7 37 4" xfId="23550"/>
    <cellStyle name="Heading 3 7 38" xfId="9665"/>
    <cellStyle name="Heading 3 7 38 2" xfId="9666"/>
    <cellStyle name="Heading 3 7 38 2 2" xfId="37092"/>
    <cellStyle name="Heading 3 7 38 3" xfId="9667"/>
    <cellStyle name="Heading 3 7 38 3 2" xfId="34181"/>
    <cellStyle name="Heading 3 7 38 4" xfId="23551"/>
    <cellStyle name="Heading 3 7 39" xfId="9668"/>
    <cellStyle name="Heading 3 7 39 2" xfId="9669"/>
    <cellStyle name="Heading 3 7 39 2 2" xfId="37093"/>
    <cellStyle name="Heading 3 7 39 3" xfId="9670"/>
    <cellStyle name="Heading 3 7 39 3 2" xfId="34182"/>
    <cellStyle name="Heading 3 7 39 4" xfId="23552"/>
    <cellStyle name="Heading 3 7 4" xfId="9671"/>
    <cellStyle name="Heading 3 7 4 2" xfId="9672"/>
    <cellStyle name="Heading 3 7 4 2 2" xfId="9673"/>
    <cellStyle name="Heading 3 7 4 2 2 2" xfId="30629"/>
    <cellStyle name="Heading 3 7 4 2 3" xfId="9674"/>
    <cellStyle name="Heading 3 7 4 2 3 2" xfId="27597"/>
    <cellStyle name="Heading 3 7 4 2 4" xfId="9675"/>
    <cellStyle name="Heading 3 7 4 2 4 2" xfId="30303"/>
    <cellStyle name="Heading 3 7 4 2 5" xfId="9676"/>
    <cellStyle name="Heading 3 7 4 2 5 2" xfId="32714"/>
    <cellStyle name="Heading 3 7 4 2 6" xfId="9677"/>
    <cellStyle name="Heading 3 7 4 2 6 2" xfId="38750"/>
    <cellStyle name="Heading 3 7 4 2 7" xfId="28125"/>
    <cellStyle name="Heading 3 7 4 3" xfId="9678"/>
    <cellStyle name="Heading 3 7 4 3 2" xfId="28536"/>
    <cellStyle name="Heading 3 7 4 4" xfId="9679"/>
    <cellStyle name="Heading 3 7 4 4 2" xfId="29001"/>
    <cellStyle name="Heading 3 7 4 5" xfId="9680"/>
    <cellStyle name="Heading 3 7 4 5 2" xfId="31074"/>
    <cellStyle name="Heading 3 7 4 6" xfId="23553"/>
    <cellStyle name="Heading 3 7 40" xfId="9681"/>
    <cellStyle name="Heading 3 7 40 2" xfId="9682"/>
    <cellStyle name="Heading 3 7 40 2 2" xfId="30614"/>
    <cellStyle name="Heading 3 7 40 3" xfId="9683"/>
    <cellStyle name="Heading 3 7 40 3 2" xfId="29559"/>
    <cellStyle name="Heading 3 7 40 4" xfId="9684"/>
    <cellStyle name="Heading 3 7 40 4 2" xfId="30295"/>
    <cellStyle name="Heading 3 7 40 5" xfId="9685"/>
    <cellStyle name="Heading 3 7 40 5 2" xfId="27675"/>
    <cellStyle name="Heading 3 7 40 6" xfId="9686"/>
    <cellStyle name="Heading 3 7 40 6 2" xfId="38747"/>
    <cellStyle name="Heading 3 7 40 7" xfId="28122"/>
    <cellStyle name="Heading 3 7 41" xfId="9687"/>
    <cellStyle name="Heading 3 7 41 2" xfId="28539"/>
    <cellStyle name="Heading 3 7 42" xfId="9688"/>
    <cellStyle name="Heading 3 7 42 2" xfId="28999"/>
    <cellStyle name="Heading 3 7 43" xfId="9689"/>
    <cellStyle name="Heading 3 7 43 2" xfId="31077"/>
    <cellStyle name="Heading 3 7 44" xfId="23520"/>
    <cellStyle name="Heading 3 7 5" xfId="9690"/>
    <cellStyle name="Heading 3 7 5 2" xfId="9691"/>
    <cellStyle name="Heading 3 7 5 2 2" xfId="9692"/>
    <cellStyle name="Heading 3 7 5 2 2 2" xfId="30630"/>
    <cellStyle name="Heading 3 7 5 2 3" xfId="9693"/>
    <cellStyle name="Heading 3 7 5 2 3 2" xfId="27596"/>
    <cellStyle name="Heading 3 7 5 2 4" xfId="9694"/>
    <cellStyle name="Heading 3 7 5 2 4 2" xfId="30305"/>
    <cellStyle name="Heading 3 7 5 2 5" xfId="9695"/>
    <cellStyle name="Heading 3 7 5 2 5 2" xfId="32715"/>
    <cellStyle name="Heading 3 7 5 2 6" xfId="9696"/>
    <cellStyle name="Heading 3 7 5 2 6 2" xfId="38751"/>
    <cellStyle name="Heading 3 7 5 2 7" xfId="28126"/>
    <cellStyle name="Heading 3 7 5 3" xfId="9697"/>
    <cellStyle name="Heading 3 7 5 3 2" xfId="28535"/>
    <cellStyle name="Heading 3 7 5 4" xfId="9698"/>
    <cellStyle name="Heading 3 7 5 4 2" xfId="29002"/>
    <cellStyle name="Heading 3 7 5 5" xfId="9699"/>
    <cellStyle name="Heading 3 7 5 5 2" xfId="31073"/>
    <cellStyle name="Heading 3 7 5 6" xfId="23554"/>
    <cellStyle name="Heading 3 7 6" xfId="9700"/>
    <cellStyle name="Heading 3 7 6 2" xfId="9701"/>
    <cellStyle name="Heading 3 7 6 2 2" xfId="9702"/>
    <cellStyle name="Heading 3 7 6 2 2 2" xfId="30631"/>
    <cellStyle name="Heading 3 7 6 2 3" xfId="9703"/>
    <cellStyle name="Heading 3 7 6 2 3 2" xfId="29558"/>
    <cellStyle name="Heading 3 7 6 2 4" xfId="9704"/>
    <cellStyle name="Heading 3 7 6 2 4 2" xfId="32108"/>
    <cellStyle name="Heading 3 7 6 2 5" xfId="9705"/>
    <cellStyle name="Heading 3 7 6 2 5 2" xfId="32716"/>
    <cellStyle name="Heading 3 7 6 2 6" xfId="9706"/>
    <cellStyle name="Heading 3 7 6 2 6 2" xfId="38752"/>
    <cellStyle name="Heading 3 7 6 2 7" xfId="28127"/>
    <cellStyle name="Heading 3 7 6 3" xfId="9707"/>
    <cellStyle name="Heading 3 7 6 3 2" xfId="28534"/>
    <cellStyle name="Heading 3 7 6 4" xfId="9708"/>
    <cellStyle name="Heading 3 7 6 4 2" xfId="31084"/>
    <cellStyle name="Heading 3 7 6 5" xfId="9709"/>
    <cellStyle name="Heading 3 7 6 5 2" xfId="31072"/>
    <cellStyle name="Heading 3 7 6 6" xfId="23555"/>
    <cellStyle name="Heading 3 7 7" xfId="9710"/>
    <cellStyle name="Heading 3 7 7 2" xfId="9711"/>
    <cellStyle name="Heading 3 7 7 2 2" xfId="37094"/>
    <cellStyle name="Heading 3 7 7 3" xfId="9712"/>
    <cellStyle name="Heading 3 7 7 3 2" xfId="34183"/>
    <cellStyle name="Heading 3 7 7 4" xfId="23556"/>
    <cellStyle name="Heading 3 7 8" xfId="9713"/>
    <cellStyle name="Heading 3 7 8 2" xfId="9714"/>
    <cellStyle name="Heading 3 7 8 2 2" xfId="37095"/>
    <cellStyle name="Heading 3 7 8 3" xfId="9715"/>
    <cellStyle name="Heading 3 7 8 3 2" xfId="34184"/>
    <cellStyle name="Heading 3 7 8 4" xfId="23557"/>
    <cellStyle name="Heading 3 7 9" xfId="9716"/>
    <cellStyle name="Heading 3 7 9 2" xfId="9717"/>
    <cellStyle name="Heading 3 7 9 2 2" xfId="37096"/>
    <cellStyle name="Heading 3 7 9 3" xfId="9718"/>
    <cellStyle name="Heading 3 7 9 3 2" xfId="34185"/>
    <cellStyle name="Heading 3 7 9 4" xfId="23558"/>
    <cellStyle name="Heading 3 8" xfId="9719"/>
    <cellStyle name="Heading 3 8 2" xfId="9720"/>
    <cellStyle name="Heading 3 8 2 2" xfId="9721"/>
    <cellStyle name="Heading 3 8 2 2 2" xfId="30633"/>
    <cellStyle name="Heading 3 8 2 3" xfId="9722"/>
    <cellStyle name="Heading 3 8 2 3 2" xfId="29557"/>
    <cellStyle name="Heading 3 8 2 4" xfId="9723"/>
    <cellStyle name="Heading 3 8 2 4 2" xfId="30306"/>
    <cellStyle name="Heading 3 8 2 5" xfId="9724"/>
    <cellStyle name="Heading 3 8 2 5 2" xfId="32717"/>
    <cellStyle name="Heading 3 8 2 6" xfId="9725"/>
    <cellStyle name="Heading 3 8 2 6 2" xfId="38753"/>
    <cellStyle name="Heading 3 8 2 7" xfId="28128"/>
    <cellStyle name="Heading 3 8 3" xfId="9726"/>
    <cellStyle name="Heading 3 8 3 2" xfId="28533"/>
    <cellStyle name="Heading 3 8 4" xfId="9727"/>
    <cellStyle name="Heading 3 8 4 2" xfId="31517"/>
    <cellStyle name="Heading 3 8 5" xfId="9728"/>
    <cellStyle name="Heading 3 8 5 2" xfId="27399"/>
    <cellStyle name="Heading 3 8 6" xfId="23559"/>
    <cellStyle name="Heading 3 9" xfId="9729"/>
    <cellStyle name="Heading 3 9 2" xfId="9730"/>
    <cellStyle name="Heading 3 9 2 2" xfId="30559"/>
    <cellStyle name="Heading 3 9 3" xfId="9731"/>
    <cellStyle name="Heading 3 9 3 2" xfId="29617"/>
    <cellStyle name="Heading 3 9 4" xfId="9732"/>
    <cellStyle name="Heading 3 9 4 2" xfId="30209"/>
    <cellStyle name="Heading 3 9 5" xfId="9733"/>
    <cellStyle name="Heading 3 9 5 2" xfId="32687"/>
    <cellStyle name="Heading 3 9 6" xfId="9734"/>
    <cellStyle name="Heading 3 9 6 2" xfId="38699"/>
    <cellStyle name="Heading 3 9 7" xfId="28074"/>
    <cellStyle name="Heading 4 10" xfId="9735"/>
    <cellStyle name="Heading 4 10 2" xfId="31687"/>
    <cellStyle name="Heading 4 11" xfId="9736"/>
    <cellStyle name="Heading 4 11 2" xfId="31518"/>
    <cellStyle name="Heading 4 12" xfId="9737"/>
    <cellStyle name="Heading 4 12 2" xfId="31071"/>
    <cellStyle name="Heading 4 2" xfId="9738"/>
    <cellStyle name="Heading 4 2 10" xfId="9739"/>
    <cellStyle name="Heading 4 2 10 2" xfId="9740"/>
    <cellStyle name="Heading 4 2 10 2 2" xfId="9741"/>
    <cellStyle name="Heading 4 2 10 2 2 2" xfId="30636"/>
    <cellStyle name="Heading 4 2 10 2 3" xfId="9742"/>
    <cellStyle name="Heading 4 2 10 2 3 2" xfId="29554"/>
    <cellStyle name="Heading 4 2 10 2 4" xfId="9743"/>
    <cellStyle name="Heading 4 2 10 2 4 2" xfId="30309"/>
    <cellStyle name="Heading 4 2 10 2 5" xfId="9744"/>
    <cellStyle name="Heading 4 2 10 2 5 2" xfId="29806"/>
    <cellStyle name="Heading 4 2 10 2 6" xfId="9745"/>
    <cellStyle name="Heading 4 2 10 2 6 2" xfId="38756"/>
    <cellStyle name="Heading 4 2 10 2 7" xfId="28131"/>
    <cellStyle name="Heading 4 2 10 3" xfId="9746"/>
    <cellStyle name="Heading 4 2 10 3 2" xfId="31685"/>
    <cellStyle name="Heading 4 2 10 4" xfId="9747"/>
    <cellStyle name="Heading 4 2 10 4 2" xfId="31520"/>
    <cellStyle name="Heading 4 2 10 5" xfId="9748"/>
    <cellStyle name="Heading 4 2 10 5 2" xfId="31069"/>
    <cellStyle name="Heading 4 2 10 6" xfId="23562"/>
    <cellStyle name="Heading 4 2 11" xfId="9749"/>
    <cellStyle name="Heading 4 2 11 2" xfId="9750"/>
    <cellStyle name="Heading 4 2 11 2 2" xfId="9751"/>
    <cellStyle name="Heading 4 2 11 2 2 2" xfId="30637"/>
    <cellStyle name="Heading 4 2 11 2 3" xfId="9752"/>
    <cellStyle name="Heading 4 2 11 2 3 2" xfId="29553"/>
    <cellStyle name="Heading 4 2 11 2 4" xfId="9753"/>
    <cellStyle name="Heading 4 2 11 2 4 2" xfId="30310"/>
    <cellStyle name="Heading 4 2 11 2 5" xfId="9754"/>
    <cellStyle name="Heading 4 2 11 2 5 2" xfId="29805"/>
    <cellStyle name="Heading 4 2 11 2 6" xfId="9755"/>
    <cellStyle name="Heading 4 2 11 2 6 2" xfId="38757"/>
    <cellStyle name="Heading 4 2 11 2 7" xfId="28132"/>
    <cellStyle name="Heading 4 2 11 3" xfId="9756"/>
    <cellStyle name="Heading 4 2 11 3 2" xfId="31684"/>
    <cellStyle name="Heading 4 2 11 4" xfId="9757"/>
    <cellStyle name="Heading 4 2 11 4 2" xfId="31521"/>
    <cellStyle name="Heading 4 2 11 5" xfId="9758"/>
    <cellStyle name="Heading 4 2 11 5 2" xfId="31068"/>
    <cellStyle name="Heading 4 2 11 6" xfId="23563"/>
    <cellStyle name="Heading 4 2 12" xfId="9759"/>
    <cellStyle name="Heading 4 2 12 2" xfId="9760"/>
    <cellStyle name="Heading 4 2 12 2 2" xfId="9761"/>
    <cellStyle name="Heading 4 2 12 2 2 2" xfId="30638"/>
    <cellStyle name="Heading 4 2 12 2 3" xfId="9762"/>
    <cellStyle name="Heading 4 2 12 2 3 2" xfId="29552"/>
    <cellStyle name="Heading 4 2 12 2 4" xfId="9763"/>
    <cellStyle name="Heading 4 2 12 2 4 2" xfId="30311"/>
    <cellStyle name="Heading 4 2 12 2 5" xfId="9764"/>
    <cellStyle name="Heading 4 2 12 2 5 2" xfId="29804"/>
    <cellStyle name="Heading 4 2 12 2 6" xfId="9765"/>
    <cellStyle name="Heading 4 2 12 2 6 2" xfId="38758"/>
    <cellStyle name="Heading 4 2 12 2 7" xfId="28133"/>
    <cellStyle name="Heading 4 2 12 3" xfId="9766"/>
    <cellStyle name="Heading 4 2 12 3 2" xfId="31683"/>
    <cellStyle name="Heading 4 2 12 4" xfId="9767"/>
    <cellStyle name="Heading 4 2 12 4 2" xfId="31522"/>
    <cellStyle name="Heading 4 2 12 5" xfId="9768"/>
    <cellStyle name="Heading 4 2 12 5 2" xfId="32325"/>
    <cellStyle name="Heading 4 2 12 6" xfId="23564"/>
    <cellStyle name="Heading 4 2 13" xfId="9769"/>
    <cellStyle name="Heading 4 2 13 2" xfId="9770"/>
    <cellStyle name="Heading 4 2 13 2 2" xfId="9771"/>
    <cellStyle name="Heading 4 2 13 2 2 2" xfId="30639"/>
    <cellStyle name="Heading 4 2 13 2 3" xfId="9772"/>
    <cellStyle name="Heading 4 2 13 2 3 2" xfId="27595"/>
    <cellStyle name="Heading 4 2 13 2 4" xfId="9773"/>
    <cellStyle name="Heading 4 2 13 2 4 2" xfId="30312"/>
    <cellStyle name="Heading 4 2 13 2 5" xfId="9774"/>
    <cellStyle name="Heading 4 2 13 2 5 2" xfId="27666"/>
    <cellStyle name="Heading 4 2 13 2 6" xfId="9775"/>
    <cellStyle name="Heading 4 2 13 2 6 2" xfId="38759"/>
    <cellStyle name="Heading 4 2 13 2 7" xfId="28134"/>
    <cellStyle name="Heading 4 2 13 3" xfId="9776"/>
    <cellStyle name="Heading 4 2 13 3 2" xfId="31682"/>
    <cellStyle name="Heading 4 2 13 4" xfId="9777"/>
    <cellStyle name="Heading 4 2 13 4 2" xfId="31523"/>
    <cellStyle name="Heading 4 2 13 5" xfId="9778"/>
    <cellStyle name="Heading 4 2 13 5 2" xfId="32324"/>
    <cellStyle name="Heading 4 2 13 6" xfId="23565"/>
    <cellStyle name="Heading 4 2 14" xfId="9779"/>
    <cellStyle name="Heading 4 2 14 2" xfId="9780"/>
    <cellStyle name="Heading 4 2 14 2 2" xfId="9781"/>
    <cellStyle name="Heading 4 2 14 2 2 2" xfId="30640"/>
    <cellStyle name="Heading 4 2 14 2 3" xfId="9782"/>
    <cellStyle name="Heading 4 2 14 2 3 2" xfId="29551"/>
    <cellStyle name="Heading 4 2 14 2 4" xfId="9783"/>
    <cellStyle name="Heading 4 2 14 2 4 2" xfId="30313"/>
    <cellStyle name="Heading 4 2 14 2 5" xfId="9784"/>
    <cellStyle name="Heading 4 2 14 2 5 2" xfId="29802"/>
    <cellStyle name="Heading 4 2 14 2 6" xfId="9785"/>
    <cellStyle name="Heading 4 2 14 2 6 2" xfId="38760"/>
    <cellStyle name="Heading 4 2 14 2 7" xfId="28135"/>
    <cellStyle name="Heading 4 2 14 3" xfId="9786"/>
    <cellStyle name="Heading 4 2 14 3 2" xfId="28532"/>
    <cellStyle name="Heading 4 2 14 4" xfId="9787"/>
    <cellStyle name="Heading 4 2 14 4 2" xfId="31524"/>
    <cellStyle name="Heading 4 2 14 5" xfId="9788"/>
    <cellStyle name="Heading 4 2 14 5 2" xfId="32323"/>
    <cellStyle name="Heading 4 2 14 6" xfId="23566"/>
    <cellStyle name="Heading 4 2 15" xfId="9789"/>
    <cellStyle name="Heading 4 2 15 2" xfId="9790"/>
    <cellStyle name="Heading 4 2 15 2 2" xfId="9791"/>
    <cellStyle name="Heading 4 2 15 2 2 2" xfId="30641"/>
    <cellStyle name="Heading 4 2 15 2 3" xfId="9792"/>
    <cellStyle name="Heading 4 2 15 2 3 2" xfId="29550"/>
    <cellStyle name="Heading 4 2 15 2 4" xfId="9793"/>
    <cellStyle name="Heading 4 2 15 2 4 2" xfId="30317"/>
    <cellStyle name="Heading 4 2 15 2 5" xfId="9794"/>
    <cellStyle name="Heading 4 2 15 2 5 2" xfId="29801"/>
    <cellStyle name="Heading 4 2 15 2 6" xfId="9795"/>
    <cellStyle name="Heading 4 2 15 2 6 2" xfId="38761"/>
    <cellStyle name="Heading 4 2 15 2 7" xfId="28136"/>
    <cellStyle name="Heading 4 2 15 3" xfId="9796"/>
    <cellStyle name="Heading 4 2 15 3 2" xfId="31681"/>
    <cellStyle name="Heading 4 2 15 4" xfId="9797"/>
    <cellStyle name="Heading 4 2 15 4 2" xfId="31525"/>
    <cellStyle name="Heading 4 2 15 5" xfId="9798"/>
    <cellStyle name="Heading 4 2 15 5 2" xfId="32322"/>
    <cellStyle name="Heading 4 2 15 6" xfId="23567"/>
    <cellStyle name="Heading 4 2 16" xfId="9799"/>
    <cellStyle name="Heading 4 2 16 2" xfId="9800"/>
    <cellStyle name="Heading 4 2 16 2 2" xfId="9801"/>
    <cellStyle name="Heading 4 2 16 2 2 2" xfId="30642"/>
    <cellStyle name="Heading 4 2 16 2 3" xfId="9802"/>
    <cellStyle name="Heading 4 2 16 2 3 2" xfId="29549"/>
    <cellStyle name="Heading 4 2 16 2 4" xfId="9803"/>
    <cellStyle name="Heading 4 2 16 2 4 2" xfId="32110"/>
    <cellStyle name="Heading 4 2 16 2 5" xfId="9804"/>
    <cellStyle name="Heading 4 2 16 2 5 2" xfId="29800"/>
    <cellStyle name="Heading 4 2 16 2 6" xfId="9805"/>
    <cellStyle name="Heading 4 2 16 2 6 2" xfId="38762"/>
    <cellStyle name="Heading 4 2 16 2 7" xfId="28137"/>
    <cellStyle name="Heading 4 2 16 3" xfId="9806"/>
    <cellStyle name="Heading 4 2 16 3 2" xfId="31680"/>
    <cellStyle name="Heading 4 2 16 4" xfId="9807"/>
    <cellStyle name="Heading 4 2 16 4 2" xfId="31526"/>
    <cellStyle name="Heading 4 2 16 5" xfId="9808"/>
    <cellStyle name="Heading 4 2 16 5 2" xfId="32321"/>
    <cellStyle name="Heading 4 2 16 6" xfId="23568"/>
    <cellStyle name="Heading 4 2 17" xfId="9809"/>
    <cellStyle name="Heading 4 2 17 2" xfId="9810"/>
    <cellStyle name="Heading 4 2 17 2 2" xfId="9811"/>
    <cellStyle name="Heading 4 2 17 2 2 2" xfId="30643"/>
    <cellStyle name="Heading 4 2 17 2 3" xfId="9812"/>
    <cellStyle name="Heading 4 2 17 2 3 2" xfId="29548"/>
    <cellStyle name="Heading 4 2 17 2 4" xfId="9813"/>
    <cellStyle name="Heading 4 2 17 2 4 2" xfId="30318"/>
    <cellStyle name="Heading 4 2 17 2 5" xfId="9814"/>
    <cellStyle name="Heading 4 2 17 2 5 2" xfId="29799"/>
    <cellStyle name="Heading 4 2 17 2 6" xfId="9815"/>
    <cellStyle name="Heading 4 2 17 2 6 2" xfId="38763"/>
    <cellStyle name="Heading 4 2 17 2 7" xfId="28138"/>
    <cellStyle name="Heading 4 2 17 3" xfId="9816"/>
    <cellStyle name="Heading 4 2 17 3 2" xfId="31679"/>
    <cellStyle name="Heading 4 2 17 4" xfId="9817"/>
    <cellStyle name="Heading 4 2 17 4 2" xfId="31527"/>
    <cellStyle name="Heading 4 2 17 5" xfId="9818"/>
    <cellStyle name="Heading 4 2 17 5 2" xfId="32320"/>
    <cellStyle name="Heading 4 2 17 6" xfId="23569"/>
    <cellStyle name="Heading 4 2 18" xfId="9819"/>
    <cellStyle name="Heading 4 2 18 2" xfId="9820"/>
    <cellStyle name="Heading 4 2 18 2 2" xfId="9821"/>
    <cellStyle name="Heading 4 2 18 2 2 2" xfId="30644"/>
    <cellStyle name="Heading 4 2 18 2 3" xfId="9822"/>
    <cellStyle name="Heading 4 2 18 2 3 2" xfId="29547"/>
    <cellStyle name="Heading 4 2 18 2 4" xfId="9823"/>
    <cellStyle name="Heading 4 2 18 2 4 2" xfId="30319"/>
    <cellStyle name="Heading 4 2 18 2 5" xfId="9824"/>
    <cellStyle name="Heading 4 2 18 2 5 2" xfId="29798"/>
    <cellStyle name="Heading 4 2 18 2 6" xfId="9825"/>
    <cellStyle name="Heading 4 2 18 2 6 2" xfId="38764"/>
    <cellStyle name="Heading 4 2 18 2 7" xfId="28139"/>
    <cellStyle name="Heading 4 2 18 3" xfId="9826"/>
    <cellStyle name="Heading 4 2 18 3 2" xfId="31678"/>
    <cellStyle name="Heading 4 2 18 4" xfId="9827"/>
    <cellStyle name="Heading 4 2 18 4 2" xfId="31528"/>
    <cellStyle name="Heading 4 2 18 5" xfId="9828"/>
    <cellStyle name="Heading 4 2 18 5 2" xfId="32319"/>
    <cellStyle name="Heading 4 2 18 6" xfId="23570"/>
    <cellStyle name="Heading 4 2 19" xfId="9829"/>
    <cellStyle name="Heading 4 2 19 2" xfId="9830"/>
    <cellStyle name="Heading 4 2 19 2 2" xfId="9831"/>
    <cellStyle name="Heading 4 2 19 2 2 2" xfId="30645"/>
    <cellStyle name="Heading 4 2 19 2 3" xfId="9832"/>
    <cellStyle name="Heading 4 2 19 2 3 2" xfId="29546"/>
    <cellStyle name="Heading 4 2 19 2 4" xfId="9833"/>
    <cellStyle name="Heading 4 2 19 2 4 2" xfId="30346"/>
    <cellStyle name="Heading 4 2 19 2 5" xfId="9834"/>
    <cellStyle name="Heading 4 2 19 2 5 2" xfId="32719"/>
    <cellStyle name="Heading 4 2 19 2 6" xfId="9835"/>
    <cellStyle name="Heading 4 2 19 2 6 2" xfId="38765"/>
    <cellStyle name="Heading 4 2 19 2 7" xfId="28140"/>
    <cellStyle name="Heading 4 2 19 3" xfId="9836"/>
    <cellStyle name="Heading 4 2 19 3 2" xfId="28927"/>
    <cellStyle name="Heading 4 2 19 4" xfId="9837"/>
    <cellStyle name="Heading 4 2 19 4 2" xfId="31529"/>
    <cellStyle name="Heading 4 2 19 5" xfId="9838"/>
    <cellStyle name="Heading 4 2 19 5 2" xfId="32318"/>
    <cellStyle name="Heading 4 2 19 6" xfId="23571"/>
    <cellStyle name="Heading 4 2 2" xfId="9839"/>
    <cellStyle name="Heading 4 2 2 2" xfId="9840"/>
    <cellStyle name="Heading 4 2 2 2 2" xfId="9841"/>
    <cellStyle name="Heading 4 2 2 2 2 2" xfId="30646"/>
    <cellStyle name="Heading 4 2 2 2 3" xfId="9842"/>
    <cellStyle name="Heading 4 2 2 2 3 2" xfId="29545"/>
    <cellStyle name="Heading 4 2 2 2 4" xfId="9843"/>
    <cellStyle name="Heading 4 2 2 2 4 2" xfId="30347"/>
    <cellStyle name="Heading 4 2 2 2 5" xfId="9844"/>
    <cellStyle name="Heading 4 2 2 2 5 2" xfId="32720"/>
    <cellStyle name="Heading 4 2 2 2 6" xfId="9845"/>
    <cellStyle name="Heading 4 2 2 2 6 2" xfId="38766"/>
    <cellStyle name="Heading 4 2 2 2 7" xfId="28141"/>
    <cellStyle name="Heading 4 2 2 3" xfId="9846"/>
    <cellStyle name="Heading 4 2 2 3 2" xfId="28531"/>
    <cellStyle name="Heading 4 2 2 4" xfId="9847"/>
    <cellStyle name="Heading 4 2 2 4 2" xfId="31531"/>
    <cellStyle name="Heading 4 2 2 5" xfId="9848"/>
    <cellStyle name="Heading 4 2 2 5 2" xfId="32317"/>
    <cellStyle name="Heading 4 2 2 6" xfId="23572"/>
    <cellStyle name="Heading 4 2 20" xfId="9849"/>
    <cellStyle name="Heading 4 2 20 2" xfId="9850"/>
    <cellStyle name="Heading 4 2 20 2 2" xfId="9851"/>
    <cellStyle name="Heading 4 2 20 2 2 2" xfId="30647"/>
    <cellStyle name="Heading 4 2 20 2 3" xfId="9852"/>
    <cellStyle name="Heading 4 2 20 2 3 2" xfId="29544"/>
    <cellStyle name="Heading 4 2 20 2 4" xfId="9853"/>
    <cellStyle name="Heading 4 2 20 2 4 2" xfId="30348"/>
    <cellStyle name="Heading 4 2 20 2 5" xfId="9854"/>
    <cellStyle name="Heading 4 2 20 2 5 2" xfId="32721"/>
    <cellStyle name="Heading 4 2 20 2 6" xfId="9855"/>
    <cellStyle name="Heading 4 2 20 2 6 2" xfId="38767"/>
    <cellStyle name="Heading 4 2 20 2 7" xfId="28142"/>
    <cellStyle name="Heading 4 2 20 3" xfId="9856"/>
    <cellStyle name="Heading 4 2 20 3 2" xfId="28530"/>
    <cellStyle name="Heading 4 2 20 4" xfId="9857"/>
    <cellStyle name="Heading 4 2 20 4 2" xfId="31532"/>
    <cellStyle name="Heading 4 2 20 5" xfId="9858"/>
    <cellStyle name="Heading 4 2 20 5 2" xfId="32316"/>
    <cellStyle name="Heading 4 2 20 6" xfId="23573"/>
    <cellStyle name="Heading 4 2 21" xfId="9859"/>
    <cellStyle name="Heading 4 2 21 2" xfId="9860"/>
    <cellStyle name="Heading 4 2 21 2 2" xfId="9861"/>
    <cellStyle name="Heading 4 2 21 2 2 2" xfId="30648"/>
    <cellStyle name="Heading 4 2 21 2 3" xfId="9862"/>
    <cellStyle name="Heading 4 2 21 2 3 2" xfId="29543"/>
    <cellStyle name="Heading 4 2 21 2 4" xfId="9863"/>
    <cellStyle name="Heading 4 2 21 2 4 2" xfId="30349"/>
    <cellStyle name="Heading 4 2 21 2 5" xfId="9864"/>
    <cellStyle name="Heading 4 2 21 2 5 2" xfId="32722"/>
    <cellStyle name="Heading 4 2 21 2 6" xfId="9865"/>
    <cellStyle name="Heading 4 2 21 2 6 2" xfId="38768"/>
    <cellStyle name="Heading 4 2 21 2 7" xfId="28143"/>
    <cellStyle name="Heading 4 2 21 3" xfId="9866"/>
    <cellStyle name="Heading 4 2 21 3 2" xfId="28529"/>
    <cellStyle name="Heading 4 2 21 4" xfId="9867"/>
    <cellStyle name="Heading 4 2 21 4 2" xfId="31533"/>
    <cellStyle name="Heading 4 2 21 5" xfId="9868"/>
    <cellStyle name="Heading 4 2 21 5 2" xfId="32315"/>
    <cellStyle name="Heading 4 2 21 6" xfId="23574"/>
    <cellStyle name="Heading 4 2 22" xfId="9869"/>
    <cellStyle name="Heading 4 2 22 2" xfId="9870"/>
    <cellStyle name="Heading 4 2 22 2 2" xfId="9871"/>
    <cellStyle name="Heading 4 2 22 2 2 2" xfId="30649"/>
    <cellStyle name="Heading 4 2 22 2 3" xfId="9872"/>
    <cellStyle name="Heading 4 2 22 2 3 2" xfId="29542"/>
    <cellStyle name="Heading 4 2 22 2 4" xfId="9873"/>
    <cellStyle name="Heading 4 2 22 2 4 2" xfId="30350"/>
    <cellStyle name="Heading 4 2 22 2 5" xfId="9874"/>
    <cellStyle name="Heading 4 2 22 2 5 2" xfId="32723"/>
    <cellStyle name="Heading 4 2 22 2 6" xfId="9875"/>
    <cellStyle name="Heading 4 2 22 2 6 2" xfId="38769"/>
    <cellStyle name="Heading 4 2 22 2 7" xfId="28144"/>
    <cellStyle name="Heading 4 2 22 3" xfId="9876"/>
    <cellStyle name="Heading 4 2 22 3 2" xfId="28528"/>
    <cellStyle name="Heading 4 2 22 4" xfId="9877"/>
    <cellStyle name="Heading 4 2 22 4 2" xfId="31534"/>
    <cellStyle name="Heading 4 2 22 5" xfId="9878"/>
    <cellStyle name="Heading 4 2 22 5 2" xfId="32314"/>
    <cellStyle name="Heading 4 2 22 6" xfId="23575"/>
    <cellStyle name="Heading 4 2 23" xfId="9879"/>
    <cellStyle name="Heading 4 2 23 2" xfId="9880"/>
    <cellStyle name="Heading 4 2 23 2 2" xfId="9881"/>
    <cellStyle name="Heading 4 2 23 2 2 2" xfId="30650"/>
    <cellStyle name="Heading 4 2 23 2 3" xfId="9882"/>
    <cellStyle name="Heading 4 2 23 2 3 2" xfId="27594"/>
    <cellStyle name="Heading 4 2 23 2 4" xfId="9883"/>
    <cellStyle name="Heading 4 2 23 2 4 2" xfId="30351"/>
    <cellStyle name="Heading 4 2 23 2 5" xfId="9884"/>
    <cellStyle name="Heading 4 2 23 2 5 2" xfId="32724"/>
    <cellStyle name="Heading 4 2 23 2 6" xfId="9885"/>
    <cellStyle name="Heading 4 2 23 2 6 2" xfId="38770"/>
    <cellStyle name="Heading 4 2 23 2 7" xfId="28145"/>
    <cellStyle name="Heading 4 2 23 3" xfId="9886"/>
    <cellStyle name="Heading 4 2 23 3 2" xfId="28527"/>
    <cellStyle name="Heading 4 2 23 4" xfId="9887"/>
    <cellStyle name="Heading 4 2 23 4 2" xfId="31535"/>
    <cellStyle name="Heading 4 2 23 5" xfId="9888"/>
    <cellStyle name="Heading 4 2 23 5 2" xfId="32313"/>
    <cellStyle name="Heading 4 2 23 6" xfId="23576"/>
    <cellStyle name="Heading 4 2 24" xfId="9889"/>
    <cellStyle name="Heading 4 2 24 2" xfId="9890"/>
    <cellStyle name="Heading 4 2 24 2 2" xfId="9891"/>
    <cellStyle name="Heading 4 2 24 2 2 2" xfId="30651"/>
    <cellStyle name="Heading 4 2 24 2 3" xfId="9892"/>
    <cellStyle name="Heading 4 2 24 2 3 2" xfId="29541"/>
    <cellStyle name="Heading 4 2 24 2 4" xfId="9893"/>
    <cellStyle name="Heading 4 2 24 2 4 2" xfId="30352"/>
    <cellStyle name="Heading 4 2 24 2 5" xfId="9894"/>
    <cellStyle name="Heading 4 2 24 2 5 2" xfId="32725"/>
    <cellStyle name="Heading 4 2 24 2 6" xfId="9895"/>
    <cellStyle name="Heading 4 2 24 2 6 2" xfId="38771"/>
    <cellStyle name="Heading 4 2 24 2 7" xfId="28146"/>
    <cellStyle name="Heading 4 2 24 3" xfId="9896"/>
    <cellStyle name="Heading 4 2 24 3 2" xfId="28526"/>
    <cellStyle name="Heading 4 2 24 4" xfId="9897"/>
    <cellStyle name="Heading 4 2 24 4 2" xfId="29003"/>
    <cellStyle name="Heading 4 2 24 5" xfId="9898"/>
    <cellStyle name="Heading 4 2 24 5 2" xfId="31067"/>
    <cellStyle name="Heading 4 2 24 6" xfId="23577"/>
    <cellStyle name="Heading 4 2 25" xfId="9899"/>
    <cellStyle name="Heading 4 2 25 2" xfId="9900"/>
    <cellStyle name="Heading 4 2 25 2 2" xfId="9901"/>
    <cellStyle name="Heading 4 2 25 2 2 2" xfId="30652"/>
    <cellStyle name="Heading 4 2 25 2 3" xfId="9902"/>
    <cellStyle name="Heading 4 2 25 2 3 2" xfId="29540"/>
    <cellStyle name="Heading 4 2 25 2 4" xfId="9903"/>
    <cellStyle name="Heading 4 2 25 2 4 2" xfId="30353"/>
    <cellStyle name="Heading 4 2 25 2 5" xfId="9904"/>
    <cellStyle name="Heading 4 2 25 2 5 2" xfId="32726"/>
    <cellStyle name="Heading 4 2 25 2 6" xfId="9905"/>
    <cellStyle name="Heading 4 2 25 2 6 2" xfId="38772"/>
    <cellStyle name="Heading 4 2 25 2 7" xfId="28147"/>
    <cellStyle name="Heading 4 2 25 3" xfId="9906"/>
    <cellStyle name="Heading 4 2 25 3 2" xfId="28525"/>
    <cellStyle name="Heading 4 2 25 4" xfId="9907"/>
    <cellStyle name="Heading 4 2 25 4 2" xfId="29004"/>
    <cellStyle name="Heading 4 2 25 5" xfId="9908"/>
    <cellStyle name="Heading 4 2 25 5 2" xfId="31066"/>
    <cellStyle name="Heading 4 2 25 6" xfId="23578"/>
    <cellStyle name="Heading 4 2 26" xfId="9909"/>
    <cellStyle name="Heading 4 2 26 2" xfId="9910"/>
    <cellStyle name="Heading 4 2 26 2 2" xfId="9911"/>
    <cellStyle name="Heading 4 2 26 2 2 2" xfId="30653"/>
    <cellStyle name="Heading 4 2 26 2 3" xfId="9912"/>
    <cellStyle name="Heading 4 2 26 2 3 2" xfId="29539"/>
    <cellStyle name="Heading 4 2 26 2 4" xfId="9913"/>
    <cellStyle name="Heading 4 2 26 2 4 2" xfId="32111"/>
    <cellStyle name="Heading 4 2 26 2 5" xfId="9914"/>
    <cellStyle name="Heading 4 2 26 2 5 2" xfId="32727"/>
    <cellStyle name="Heading 4 2 26 2 6" xfId="9915"/>
    <cellStyle name="Heading 4 2 26 2 6 2" xfId="38773"/>
    <cellStyle name="Heading 4 2 26 2 7" xfId="28148"/>
    <cellStyle name="Heading 4 2 26 3" xfId="9916"/>
    <cellStyle name="Heading 4 2 26 3 2" xfId="28524"/>
    <cellStyle name="Heading 4 2 26 4" xfId="9917"/>
    <cellStyle name="Heading 4 2 26 4 2" xfId="29005"/>
    <cellStyle name="Heading 4 2 26 5" xfId="9918"/>
    <cellStyle name="Heading 4 2 26 5 2" xfId="31065"/>
    <cellStyle name="Heading 4 2 26 6" xfId="23579"/>
    <cellStyle name="Heading 4 2 27" xfId="9919"/>
    <cellStyle name="Heading 4 2 27 2" xfId="9920"/>
    <cellStyle name="Heading 4 2 27 2 2" xfId="9921"/>
    <cellStyle name="Heading 4 2 27 2 2 2" xfId="30654"/>
    <cellStyle name="Heading 4 2 27 2 3" xfId="9922"/>
    <cellStyle name="Heading 4 2 27 2 3 2" xfId="29538"/>
    <cellStyle name="Heading 4 2 27 2 4" xfId="9923"/>
    <cellStyle name="Heading 4 2 27 2 4 2" xfId="30354"/>
    <cellStyle name="Heading 4 2 27 2 5" xfId="9924"/>
    <cellStyle name="Heading 4 2 27 2 5 2" xfId="32728"/>
    <cellStyle name="Heading 4 2 27 2 6" xfId="9925"/>
    <cellStyle name="Heading 4 2 27 2 6 2" xfId="38774"/>
    <cellStyle name="Heading 4 2 27 2 7" xfId="28149"/>
    <cellStyle name="Heading 4 2 27 3" xfId="9926"/>
    <cellStyle name="Heading 4 2 27 3 2" xfId="28523"/>
    <cellStyle name="Heading 4 2 27 4" xfId="9927"/>
    <cellStyle name="Heading 4 2 27 4 2" xfId="31537"/>
    <cellStyle name="Heading 4 2 27 5" xfId="9928"/>
    <cellStyle name="Heading 4 2 27 5 2" xfId="31064"/>
    <cellStyle name="Heading 4 2 27 6" xfId="23580"/>
    <cellStyle name="Heading 4 2 28" xfId="9929"/>
    <cellStyle name="Heading 4 2 28 2" xfId="9930"/>
    <cellStyle name="Heading 4 2 28 2 2" xfId="9931"/>
    <cellStyle name="Heading 4 2 28 2 2 2" xfId="30655"/>
    <cellStyle name="Heading 4 2 28 2 3" xfId="9932"/>
    <cellStyle name="Heading 4 2 28 2 3 2" xfId="29537"/>
    <cellStyle name="Heading 4 2 28 2 4" xfId="9933"/>
    <cellStyle name="Heading 4 2 28 2 4 2" xfId="30355"/>
    <cellStyle name="Heading 4 2 28 2 5" xfId="9934"/>
    <cellStyle name="Heading 4 2 28 2 5 2" xfId="32729"/>
    <cellStyle name="Heading 4 2 28 2 6" xfId="9935"/>
    <cellStyle name="Heading 4 2 28 2 6 2" xfId="38775"/>
    <cellStyle name="Heading 4 2 28 2 7" xfId="28150"/>
    <cellStyle name="Heading 4 2 28 3" xfId="9936"/>
    <cellStyle name="Heading 4 2 28 3 2" xfId="28522"/>
    <cellStyle name="Heading 4 2 28 4" xfId="9937"/>
    <cellStyle name="Heading 4 2 28 4 2" xfId="31538"/>
    <cellStyle name="Heading 4 2 28 5" xfId="9938"/>
    <cellStyle name="Heading 4 2 28 5 2" xfId="31063"/>
    <cellStyle name="Heading 4 2 28 6" xfId="23581"/>
    <cellStyle name="Heading 4 2 29" xfId="9939"/>
    <cellStyle name="Heading 4 2 29 2" xfId="9940"/>
    <cellStyle name="Heading 4 2 29 2 2" xfId="9941"/>
    <cellStyle name="Heading 4 2 29 2 2 2" xfId="30656"/>
    <cellStyle name="Heading 4 2 29 2 3" xfId="9942"/>
    <cellStyle name="Heading 4 2 29 2 3 2" xfId="29536"/>
    <cellStyle name="Heading 4 2 29 2 4" xfId="9943"/>
    <cellStyle name="Heading 4 2 29 2 4 2" xfId="30369"/>
    <cellStyle name="Heading 4 2 29 2 5" xfId="9944"/>
    <cellStyle name="Heading 4 2 29 2 5 2" xfId="32730"/>
    <cellStyle name="Heading 4 2 29 2 6" xfId="9945"/>
    <cellStyle name="Heading 4 2 29 2 6 2" xfId="38776"/>
    <cellStyle name="Heading 4 2 29 2 7" xfId="28151"/>
    <cellStyle name="Heading 4 2 29 3" xfId="9946"/>
    <cellStyle name="Heading 4 2 29 3 2" xfId="28521"/>
    <cellStyle name="Heading 4 2 29 4" xfId="9947"/>
    <cellStyle name="Heading 4 2 29 4 2" xfId="31539"/>
    <cellStyle name="Heading 4 2 29 5" xfId="9948"/>
    <cellStyle name="Heading 4 2 29 5 2" xfId="31062"/>
    <cellStyle name="Heading 4 2 29 6" xfId="23582"/>
    <cellStyle name="Heading 4 2 3" xfId="9949"/>
    <cellStyle name="Heading 4 2 3 2" xfId="9950"/>
    <cellStyle name="Heading 4 2 3 2 2" xfId="9951"/>
    <cellStyle name="Heading 4 2 3 2 2 2" xfId="30657"/>
    <cellStyle name="Heading 4 2 3 2 3" xfId="9952"/>
    <cellStyle name="Heading 4 2 3 2 3 2" xfId="29535"/>
    <cellStyle name="Heading 4 2 3 2 4" xfId="9953"/>
    <cellStyle name="Heading 4 2 3 2 4 2" xfId="30370"/>
    <cellStyle name="Heading 4 2 3 2 5" xfId="9954"/>
    <cellStyle name="Heading 4 2 3 2 5 2" xfId="32731"/>
    <cellStyle name="Heading 4 2 3 2 6" xfId="9955"/>
    <cellStyle name="Heading 4 2 3 2 6 2" xfId="38777"/>
    <cellStyle name="Heading 4 2 3 2 7" xfId="28152"/>
    <cellStyle name="Heading 4 2 3 3" xfId="9956"/>
    <cellStyle name="Heading 4 2 3 3 2" xfId="28520"/>
    <cellStyle name="Heading 4 2 3 4" xfId="9957"/>
    <cellStyle name="Heading 4 2 3 4 2" xfId="31541"/>
    <cellStyle name="Heading 4 2 3 5" xfId="9958"/>
    <cellStyle name="Heading 4 2 3 5 2" xfId="31061"/>
    <cellStyle name="Heading 4 2 3 6" xfId="23583"/>
    <cellStyle name="Heading 4 2 30" xfId="9959"/>
    <cellStyle name="Heading 4 2 30 2" xfId="23584"/>
    <cellStyle name="Heading 4 2 31" xfId="9960"/>
    <cellStyle name="Heading 4 2 31 2" xfId="23585"/>
    <cellStyle name="Heading 4 2 32" xfId="9961"/>
    <cellStyle name="Heading 4 2 32 2" xfId="23586"/>
    <cellStyle name="Heading 4 2 33" xfId="9962"/>
    <cellStyle name="Heading 4 2 33 2" xfId="23587"/>
    <cellStyle name="Heading 4 2 34" xfId="9963"/>
    <cellStyle name="Heading 4 2 34 2" xfId="23588"/>
    <cellStyle name="Heading 4 2 35" xfId="9964"/>
    <cellStyle name="Heading 4 2 35 2" xfId="23589"/>
    <cellStyle name="Heading 4 2 36" xfId="9965"/>
    <cellStyle name="Heading 4 2 36 2" xfId="23590"/>
    <cellStyle name="Heading 4 2 37" xfId="9966"/>
    <cellStyle name="Heading 4 2 37 2" xfId="23591"/>
    <cellStyle name="Heading 4 2 38" xfId="9967"/>
    <cellStyle name="Heading 4 2 38 2" xfId="23592"/>
    <cellStyle name="Heading 4 2 39" xfId="9968"/>
    <cellStyle name="Heading 4 2 39 2" xfId="23593"/>
    <cellStyle name="Heading 4 2 4" xfId="9969"/>
    <cellStyle name="Heading 4 2 4 2" xfId="9970"/>
    <cellStyle name="Heading 4 2 4 2 2" xfId="9971"/>
    <cellStyle name="Heading 4 2 4 2 2 2" xfId="30665"/>
    <cellStyle name="Heading 4 2 4 2 3" xfId="9972"/>
    <cellStyle name="Heading 4 2 4 2 3 2" xfId="29533"/>
    <cellStyle name="Heading 4 2 4 2 4" xfId="9973"/>
    <cellStyle name="Heading 4 2 4 2 4 2" xfId="32112"/>
    <cellStyle name="Heading 4 2 4 2 5" xfId="9974"/>
    <cellStyle name="Heading 4 2 4 2 5 2" xfId="32733"/>
    <cellStyle name="Heading 4 2 4 2 6" xfId="9975"/>
    <cellStyle name="Heading 4 2 4 2 6 2" xfId="38778"/>
    <cellStyle name="Heading 4 2 4 2 7" xfId="28153"/>
    <cellStyle name="Heading 4 2 4 3" xfId="9976"/>
    <cellStyle name="Heading 4 2 4 3 2" xfId="28519"/>
    <cellStyle name="Heading 4 2 4 4" xfId="9977"/>
    <cellStyle name="Heading 4 2 4 4 2" xfId="31542"/>
    <cellStyle name="Heading 4 2 4 5" xfId="9978"/>
    <cellStyle name="Heading 4 2 4 5 2" xfId="31060"/>
    <cellStyle name="Heading 4 2 4 6" xfId="23594"/>
    <cellStyle name="Heading 4 2 40" xfId="9979"/>
    <cellStyle name="Heading 4 2 40 2" xfId="9980"/>
    <cellStyle name="Heading 4 2 40 2 2" xfId="30635"/>
    <cellStyle name="Heading 4 2 40 3" xfId="9981"/>
    <cellStyle name="Heading 4 2 40 3 2" xfId="29555"/>
    <cellStyle name="Heading 4 2 40 4" xfId="9982"/>
    <cellStyle name="Heading 4 2 40 4 2" xfId="30308"/>
    <cellStyle name="Heading 4 2 40 5" xfId="9983"/>
    <cellStyle name="Heading 4 2 40 5 2" xfId="29807"/>
    <cellStyle name="Heading 4 2 40 6" xfId="9984"/>
    <cellStyle name="Heading 4 2 40 6 2" xfId="38755"/>
    <cellStyle name="Heading 4 2 40 7" xfId="28130"/>
    <cellStyle name="Heading 4 2 41" xfId="9985"/>
    <cellStyle name="Heading 4 2 41 2" xfId="31686"/>
    <cellStyle name="Heading 4 2 42" xfId="9986"/>
    <cellStyle name="Heading 4 2 42 2" xfId="31519"/>
    <cellStyle name="Heading 4 2 43" xfId="9987"/>
    <cellStyle name="Heading 4 2 43 2" xfId="31070"/>
    <cellStyle name="Heading 4 2 44" xfId="23561"/>
    <cellStyle name="Heading 4 2 5" xfId="9988"/>
    <cellStyle name="Heading 4 2 5 2" xfId="9989"/>
    <cellStyle name="Heading 4 2 5 2 2" xfId="9990"/>
    <cellStyle name="Heading 4 2 5 2 2 2" xfId="30666"/>
    <cellStyle name="Heading 4 2 5 2 3" xfId="9991"/>
    <cellStyle name="Heading 4 2 5 2 3 2" xfId="29532"/>
    <cellStyle name="Heading 4 2 5 2 4" xfId="9992"/>
    <cellStyle name="Heading 4 2 5 2 4 2" xfId="32113"/>
    <cellStyle name="Heading 4 2 5 2 5" xfId="9993"/>
    <cellStyle name="Heading 4 2 5 2 5 2" xfId="32734"/>
    <cellStyle name="Heading 4 2 5 2 6" xfId="9994"/>
    <cellStyle name="Heading 4 2 5 2 6 2" xfId="38779"/>
    <cellStyle name="Heading 4 2 5 2 7" xfId="28154"/>
    <cellStyle name="Heading 4 2 5 3" xfId="9995"/>
    <cellStyle name="Heading 4 2 5 3 2" xfId="28518"/>
    <cellStyle name="Heading 4 2 5 4" xfId="9996"/>
    <cellStyle name="Heading 4 2 5 4 2" xfId="31543"/>
    <cellStyle name="Heading 4 2 5 5" xfId="9997"/>
    <cellStyle name="Heading 4 2 5 5 2" xfId="31059"/>
    <cellStyle name="Heading 4 2 5 6" xfId="23595"/>
    <cellStyle name="Heading 4 2 6" xfId="9998"/>
    <cellStyle name="Heading 4 2 6 2" xfId="9999"/>
    <cellStyle name="Heading 4 2 6 2 2" xfId="10000"/>
    <cellStyle name="Heading 4 2 6 2 2 2" xfId="30667"/>
    <cellStyle name="Heading 4 2 6 2 3" xfId="10001"/>
    <cellStyle name="Heading 4 2 6 2 3 2" xfId="29531"/>
    <cellStyle name="Heading 4 2 6 2 4" xfId="10002"/>
    <cellStyle name="Heading 4 2 6 2 4 2" xfId="32114"/>
    <cellStyle name="Heading 4 2 6 2 5" xfId="10003"/>
    <cellStyle name="Heading 4 2 6 2 5 2" xfId="29797"/>
    <cellStyle name="Heading 4 2 6 2 6" xfId="10004"/>
    <cellStyle name="Heading 4 2 6 2 6 2" xfId="38780"/>
    <cellStyle name="Heading 4 2 6 2 7" xfId="28155"/>
    <cellStyle name="Heading 4 2 6 3" xfId="10005"/>
    <cellStyle name="Heading 4 2 6 3 2" xfId="31677"/>
    <cellStyle name="Heading 4 2 6 4" xfId="10006"/>
    <cellStyle name="Heading 4 2 6 4 2" xfId="27304"/>
    <cellStyle name="Heading 4 2 6 5" xfId="10007"/>
    <cellStyle name="Heading 4 2 6 5 2" xfId="31058"/>
    <cellStyle name="Heading 4 2 6 6" xfId="23596"/>
    <cellStyle name="Heading 4 2 7" xfId="10008"/>
    <cellStyle name="Heading 4 2 7 2" xfId="10009"/>
    <cellStyle name="Heading 4 2 7 2 2" xfId="10010"/>
    <cellStyle name="Heading 4 2 7 2 2 2" xfId="30668"/>
    <cellStyle name="Heading 4 2 7 2 3" xfId="10011"/>
    <cellStyle name="Heading 4 2 7 2 3 2" xfId="29530"/>
    <cellStyle name="Heading 4 2 7 2 4" xfId="10012"/>
    <cellStyle name="Heading 4 2 7 2 4 2" xfId="30372"/>
    <cellStyle name="Heading 4 2 7 2 5" xfId="10013"/>
    <cellStyle name="Heading 4 2 7 2 5 2" xfId="29796"/>
    <cellStyle name="Heading 4 2 7 2 6" xfId="10014"/>
    <cellStyle name="Heading 4 2 7 2 6 2" xfId="38781"/>
    <cellStyle name="Heading 4 2 7 2 7" xfId="28156"/>
    <cellStyle name="Heading 4 2 7 3" xfId="10015"/>
    <cellStyle name="Heading 4 2 7 3 2" xfId="31676"/>
    <cellStyle name="Heading 4 2 7 4" xfId="10016"/>
    <cellStyle name="Heading 4 2 7 4 2" xfId="27305"/>
    <cellStyle name="Heading 4 2 7 5" xfId="10017"/>
    <cellStyle name="Heading 4 2 7 5 2" xfId="32312"/>
    <cellStyle name="Heading 4 2 7 6" xfId="23597"/>
    <cellStyle name="Heading 4 2 8" xfId="10018"/>
    <cellStyle name="Heading 4 2 8 2" xfId="10019"/>
    <cellStyle name="Heading 4 2 8 2 2" xfId="10020"/>
    <cellStyle name="Heading 4 2 8 2 2 2" xfId="30669"/>
    <cellStyle name="Heading 4 2 8 2 3" xfId="10021"/>
    <cellStyle name="Heading 4 2 8 2 3 2" xfId="29529"/>
    <cellStyle name="Heading 4 2 8 2 4" xfId="10022"/>
    <cellStyle name="Heading 4 2 8 2 4 2" xfId="30373"/>
    <cellStyle name="Heading 4 2 8 2 5" xfId="10023"/>
    <cellStyle name="Heading 4 2 8 2 5 2" xfId="29795"/>
    <cellStyle name="Heading 4 2 8 2 6" xfId="10024"/>
    <cellStyle name="Heading 4 2 8 2 6 2" xfId="38782"/>
    <cellStyle name="Heading 4 2 8 2 7" xfId="28157"/>
    <cellStyle name="Heading 4 2 8 3" xfId="10025"/>
    <cellStyle name="Heading 4 2 8 3 2" xfId="31675"/>
    <cellStyle name="Heading 4 2 8 4" xfId="10026"/>
    <cellStyle name="Heading 4 2 8 4 2" xfId="27306"/>
    <cellStyle name="Heading 4 2 8 5" xfId="10027"/>
    <cellStyle name="Heading 4 2 8 5 2" xfId="31057"/>
    <cellStyle name="Heading 4 2 8 6" xfId="23598"/>
    <cellStyle name="Heading 4 2 9" xfId="10028"/>
    <cellStyle name="Heading 4 2 9 2" xfId="10029"/>
    <cellStyle name="Heading 4 2 9 2 2" xfId="10030"/>
    <cellStyle name="Heading 4 2 9 2 2 2" xfId="30670"/>
    <cellStyle name="Heading 4 2 9 2 3" xfId="10031"/>
    <cellStyle name="Heading 4 2 9 2 3 2" xfId="29528"/>
    <cellStyle name="Heading 4 2 9 2 4" xfId="10032"/>
    <cellStyle name="Heading 4 2 9 2 4 2" xfId="30374"/>
    <cellStyle name="Heading 4 2 9 2 5" xfId="10033"/>
    <cellStyle name="Heading 4 2 9 2 5 2" xfId="32735"/>
    <cellStyle name="Heading 4 2 9 2 6" xfId="10034"/>
    <cellStyle name="Heading 4 2 9 2 6 2" xfId="38783"/>
    <cellStyle name="Heading 4 2 9 2 7" xfId="28158"/>
    <cellStyle name="Heading 4 2 9 3" xfId="10035"/>
    <cellStyle name="Heading 4 2 9 3 2" xfId="31674"/>
    <cellStyle name="Heading 4 2 9 4" xfId="10036"/>
    <cellStyle name="Heading 4 2 9 4 2" xfId="29006"/>
    <cellStyle name="Heading 4 2 9 5" xfId="10037"/>
    <cellStyle name="Heading 4 2 9 5 2" xfId="27398"/>
    <cellStyle name="Heading 4 2 9 6" xfId="23599"/>
    <cellStyle name="Heading 4 3" xfId="10038"/>
    <cellStyle name="Heading 4 3 2" xfId="10039"/>
    <cellStyle name="Heading 4 3 2 2" xfId="10040"/>
    <cellStyle name="Heading 4 3 2 2 2" xfId="10041"/>
    <cellStyle name="Heading 4 3 2 2 2 2" xfId="30672"/>
    <cellStyle name="Heading 4 3 2 2 3" xfId="10042"/>
    <cellStyle name="Heading 4 3 2 2 3 2" xfId="29526"/>
    <cellStyle name="Heading 4 3 2 2 4" xfId="10043"/>
    <cellStyle name="Heading 4 3 2 2 4 2" xfId="30376"/>
    <cellStyle name="Heading 4 3 2 2 5" xfId="10044"/>
    <cellStyle name="Heading 4 3 2 2 5 2" xfId="32738"/>
    <cellStyle name="Heading 4 3 2 2 6" xfId="10045"/>
    <cellStyle name="Heading 4 3 2 2 6 2" xfId="38785"/>
    <cellStyle name="Heading 4 3 2 2 7" xfId="28160"/>
    <cellStyle name="Heading 4 3 2 3" xfId="10046"/>
    <cellStyle name="Heading 4 3 2 3 2" xfId="31672"/>
    <cellStyle name="Heading 4 3 2 4" xfId="10047"/>
    <cellStyle name="Heading 4 3 2 4 2" xfId="29008"/>
    <cellStyle name="Heading 4 3 2 5" xfId="10048"/>
    <cellStyle name="Heading 4 3 2 5 2" xfId="27395"/>
    <cellStyle name="Heading 4 3 2 6" xfId="23601"/>
    <cellStyle name="Heading 4 3 3" xfId="10049"/>
    <cellStyle name="Heading 4 3 3 2" xfId="10050"/>
    <cellStyle name="Heading 4 3 3 2 2" xfId="10051"/>
    <cellStyle name="Heading 4 3 3 2 2 2" xfId="30673"/>
    <cellStyle name="Heading 4 3 3 2 3" xfId="10052"/>
    <cellStyle name="Heading 4 3 3 2 3 2" xfId="29525"/>
    <cellStyle name="Heading 4 3 3 2 4" xfId="10053"/>
    <cellStyle name="Heading 4 3 3 2 4 2" xfId="30377"/>
    <cellStyle name="Heading 4 3 3 2 5" xfId="10054"/>
    <cellStyle name="Heading 4 3 3 2 5 2" xfId="29794"/>
    <cellStyle name="Heading 4 3 3 2 6" xfId="10055"/>
    <cellStyle name="Heading 4 3 3 2 6 2" xfId="38786"/>
    <cellStyle name="Heading 4 3 3 2 7" xfId="28161"/>
    <cellStyle name="Heading 4 3 3 3" xfId="10056"/>
    <cellStyle name="Heading 4 3 3 3 2" xfId="31671"/>
    <cellStyle name="Heading 4 3 3 4" xfId="10057"/>
    <cellStyle name="Heading 4 3 3 4 2" xfId="27307"/>
    <cellStyle name="Heading 4 3 3 5" xfId="10058"/>
    <cellStyle name="Heading 4 3 3 5 2" xfId="27394"/>
    <cellStyle name="Heading 4 3 3 6" xfId="23602"/>
    <cellStyle name="Heading 4 3 4" xfId="10059"/>
    <cellStyle name="Heading 4 3 4 2" xfId="10060"/>
    <cellStyle name="Heading 4 3 4 2 2" xfId="30671"/>
    <cellStyle name="Heading 4 3 4 3" xfId="10061"/>
    <cellStyle name="Heading 4 3 4 3 2" xfId="29527"/>
    <cellStyle name="Heading 4 3 4 4" xfId="10062"/>
    <cellStyle name="Heading 4 3 4 4 2" xfId="30375"/>
    <cellStyle name="Heading 4 3 4 5" xfId="10063"/>
    <cellStyle name="Heading 4 3 4 5 2" xfId="32737"/>
    <cellStyle name="Heading 4 3 4 6" xfId="10064"/>
    <cellStyle name="Heading 4 3 4 6 2" xfId="38784"/>
    <cellStyle name="Heading 4 3 4 7" xfId="28159"/>
    <cellStyle name="Heading 4 3 5" xfId="10065"/>
    <cellStyle name="Heading 4 3 5 2" xfId="31673"/>
    <cellStyle name="Heading 4 3 6" xfId="10066"/>
    <cellStyle name="Heading 4 3 6 2" xfId="29007"/>
    <cellStyle name="Heading 4 3 7" xfId="10067"/>
    <cellStyle name="Heading 4 3 7 2" xfId="27397"/>
    <cellStyle name="Heading 4 3 8" xfId="23600"/>
    <cellStyle name="Heading 4 4" xfId="10068"/>
    <cellStyle name="Heading 4 4 2" xfId="10069"/>
    <cellStyle name="Heading 4 4 2 2" xfId="10070"/>
    <cellStyle name="Heading 4 4 2 2 2" xfId="10071"/>
    <cellStyle name="Heading 4 4 2 2 2 2" xfId="30675"/>
    <cellStyle name="Heading 4 4 2 2 3" xfId="10072"/>
    <cellStyle name="Heading 4 4 2 2 3 2" xfId="27592"/>
    <cellStyle name="Heading 4 4 2 2 4" xfId="10073"/>
    <cellStyle name="Heading 4 4 2 2 4 2" xfId="30379"/>
    <cellStyle name="Heading 4 4 2 2 5" xfId="10074"/>
    <cellStyle name="Heading 4 4 2 2 5 2" xfId="29792"/>
    <cellStyle name="Heading 4 4 2 2 6" xfId="10075"/>
    <cellStyle name="Heading 4 4 2 2 6 2" xfId="38788"/>
    <cellStyle name="Heading 4 4 2 2 7" xfId="28163"/>
    <cellStyle name="Heading 4 4 2 3" xfId="10076"/>
    <cellStyle name="Heading 4 4 2 3 2" xfId="31670"/>
    <cellStyle name="Heading 4 4 2 4" xfId="10077"/>
    <cellStyle name="Heading 4 4 2 4 2" xfId="29009"/>
    <cellStyle name="Heading 4 4 2 5" xfId="10078"/>
    <cellStyle name="Heading 4 4 2 5 2" xfId="27392"/>
    <cellStyle name="Heading 4 4 2 6" xfId="23604"/>
    <cellStyle name="Heading 4 4 3" xfId="10079"/>
    <cellStyle name="Heading 4 4 3 2" xfId="10080"/>
    <cellStyle name="Heading 4 4 3 2 2" xfId="10081"/>
    <cellStyle name="Heading 4 4 3 2 2 2" xfId="30676"/>
    <cellStyle name="Heading 4 4 3 2 3" xfId="10082"/>
    <cellStyle name="Heading 4 4 3 2 3 2" xfId="29523"/>
    <cellStyle name="Heading 4 4 3 2 4" xfId="10083"/>
    <cellStyle name="Heading 4 4 3 2 4 2" xfId="30380"/>
    <cellStyle name="Heading 4 4 3 2 5" xfId="10084"/>
    <cellStyle name="Heading 4 4 3 2 5 2" xfId="29791"/>
    <cellStyle name="Heading 4 4 3 2 6" xfId="10085"/>
    <cellStyle name="Heading 4 4 3 2 6 2" xfId="38789"/>
    <cellStyle name="Heading 4 4 3 2 7" xfId="28164"/>
    <cellStyle name="Heading 4 4 3 3" xfId="10086"/>
    <cellStyle name="Heading 4 4 3 3 2" xfId="31669"/>
    <cellStyle name="Heading 4 4 3 4" xfId="10087"/>
    <cellStyle name="Heading 4 4 3 4 2" xfId="29010"/>
    <cellStyle name="Heading 4 4 3 5" xfId="10088"/>
    <cellStyle name="Heading 4 4 3 5 2" xfId="27391"/>
    <cellStyle name="Heading 4 4 3 6" xfId="23605"/>
    <cellStyle name="Heading 4 4 4" xfId="10089"/>
    <cellStyle name="Heading 4 4 4 2" xfId="10090"/>
    <cellStyle name="Heading 4 4 4 2 2" xfId="30674"/>
    <cellStyle name="Heading 4 4 4 3" xfId="10091"/>
    <cellStyle name="Heading 4 4 4 3 2" xfId="29524"/>
    <cellStyle name="Heading 4 4 4 4" xfId="10092"/>
    <cellStyle name="Heading 4 4 4 4 2" xfId="30378"/>
    <cellStyle name="Heading 4 4 4 5" xfId="10093"/>
    <cellStyle name="Heading 4 4 4 5 2" xfId="27665"/>
    <cellStyle name="Heading 4 4 4 6" xfId="10094"/>
    <cellStyle name="Heading 4 4 4 6 2" xfId="38787"/>
    <cellStyle name="Heading 4 4 4 7" xfId="28162"/>
    <cellStyle name="Heading 4 4 5" xfId="10095"/>
    <cellStyle name="Heading 4 4 5 2" xfId="28517"/>
    <cellStyle name="Heading 4 4 6" xfId="10096"/>
    <cellStyle name="Heading 4 4 6 2" xfId="31544"/>
    <cellStyle name="Heading 4 4 7" xfId="10097"/>
    <cellStyle name="Heading 4 4 7 2" xfId="27393"/>
    <cellStyle name="Heading 4 4 8" xfId="23603"/>
    <cellStyle name="Heading 4 5" xfId="10098"/>
    <cellStyle name="Heading 4 5 10" xfId="10099"/>
    <cellStyle name="Heading 4 5 10 2" xfId="10100"/>
    <cellStyle name="Heading 4 5 10 2 2" xfId="37097"/>
    <cellStyle name="Heading 4 5 10 3" xfId="10101"/>
    <cellStyle name="Heading 4 5 10 3 2" xfId="34186"/>
    <cellStyle name="Heading 4 5 10 4" xfId="23607"/>
    <cellStyle name="Heading 4 5 11" xfId="10102"/>
    <cellStyle name="Heading 4 5 11 2" xfId="10103"/>
    <cellStyle name="Heading 4 5 11 2 2" xfId="37098"/>
    <cellStyle name="Heading 4 5 11 3" xfId="10104"/>
    <cellStyle name="Heading 4 5 11 3 2" xfId="34187"/>
    <cellStyle name="Heading 4 5 11 4" xfId="23608"/>
    <cellStyle name="Heading 4 5 12" xfId="10105"/>
    <cellStyle name="Heading 4 5 12 2" xfId="10106"/>
    <cellStyle name="Heading 4 5 12 2 2" xfId="37099"/>
    <cellStyle name="Heading 4 5 12 3" xfId="10107"/>
    <cellStyle name="Heading 4 5 12 3 2" xfId="34188"/>
    <cellStyle name="Heading 4 5 12 4" xfId="23609"/>
    <cellStyle name="Heading 4 5 13" xfId="10108"/>
    <cellStyle name="Heading 4 5 13 2" xfId="10109"/>
    <cellStyle name="Heading 4 5 13 2 2" xfId="37100"/>
    <cellStyle name="Heading 4 5 13 3" xfId="10110"/>
    <cellStyle name="Heading 4 5 13 3 2" xfId="34189"/>
    <cellStyle name="Heading 4 5 13 4" xfId="23610"/>
    <cellStyle name="Heading 4 5 14" xfId="10111"/>
    <cellStyle name="Heading 4 5 14 2" xfId="10112"/>
    <cellStyle name="Heading 4 5 14 2 2" xfId="37101"/>
    <cellStyle name="Heading 4 5 14 3" xfId="10113"/>
    <cellStyle name="Heading 4 5 14 3 2" xfId="34190"/>
    <cellStyle name="Heading 4 5 14 4" xfId="23611"/>
    <cellStyle name="Heading 4 5 15" xfId="10114"/>
    <cellStyle name="Heading 4 5 15 2" xfId="10115"/>
    <cellStyle name="Heading 4 5 15 2 2" xfId="37102"/>
    <cellStyle name="Heading 4 5 15 3" xfId="10116"/>
    <cellStyle name="Heading 4 5 15 3 2" xfId="34191"/>
    <cellStyle name="Heading 4 5 15 4" xfId="23612"/>
    <cellStyle name="Heading 4 5 16" xfId="10117"/>
    <cellStyle name="Heading 4 5 16 2" xfId="10118"/>
    <cellStyle name="Heading 4 5 16 2 2" xfId="37103"/>
    <cellStyle name="Heading 4 5 16 3" xfId="10119"/>
    <cellStyle name="Heading 4 5 16 3 2" xfId="34192"/>
    <cellStyle name="Heading 4 5 16 4" xfId="23613"/>
    <cellStyle name="Heading 4 5 17" xfId="10120"/>
    <cellStyle name="Heading 4 5 17 2" xfId="10121"/>
    <cellStyle name="Heading 4 5 17 2 2" xfId="37104"/>
    <cellStyle name="Heading 4 5 17 3" xfId="10122"/>
    <cellStyle name="Heading 4 5 17 3 2" xfId="34193"/>
    <cellStyle name="Heading 4 5 17 4" xfId="23614"/>
    <cellStyle name="Heading 4 5 18" xfId="10123"/>
    <cellStyle name="Heading 4 5 18 2" xfId="10124"/>
    <cellStyle name="Heading 4 5 18 2 2" xfId="37105"/>
    <cellStyle name="Heading 4 5 18 3" xfId="10125"/>
    <cellStyle name="Heading 4 5 18 3 2" xfId="34194"/>
    <cellStyle name="Heading 4 5 18 4" xfId="23615"/>
    <cellStyle name="Heading 4 5 19" xfId="10126"/>
    <cellStyle name="Heading 4 5 19 2" xfId="10127"/>
    <cellStyle name="Heading 4 5 19 2 2" xfId="37106"/>
    <cellStyle name="Heading 4 5 19 3" xfId="10128"/>
    <cellStyle name="Heading 4 5 19 3 2" xfId="34195"/>
    <cellStyle name="Heading 4 5 19 4" xfId="23616"/>
    <cellStyle name="Heading 4 5 2" xfId="10129"/>
    <cellStyle name="Heading 4 5 2 2" xfId="10130"/>
    <cellStyle name="Heading 4 5 2 2 2" xfId="10131"/>
    <cellStyle name="Heading 4 5 2 2 2 2" xfId="30681"/>
    <cellStyle name="Heading 4 5 2 2 3" xfId="10132"/>
    <cellStyle name="Heading 4 5 2 2 3 2" xfId="29520"/>
    <cellStyle name="Heading 4 5 2 2 4" xfId="10133"/>
    <cellStyle name="Heading 4 5 2 2 4 2" xfId="30386"/>
    <cellStyle name="Heading 4 5 2 2 5" xfId="10134"/>
    <cellStyle name="Heading 4 5 2 2 5 2" xfId="27663"/>
    <cellStyle name="Heading 4 5 2 2 6" xfId="10135"/>
    <cellStyle name="Heading 4 5 2 2 6 2" xfId="38791"/>
    <cellStyle name="Heading 4 5 2 2 7" xfId="28166"/>
    <cellStyle name="Heading 4 5 2 3" xfId="10136"/>
    <cellStyle name="Heading 4 5 2 3 2" xfId="28926"/>
    <cellStyle name="Heading 4 5 2 4" xfId="10137"/>
    <cellStyle name="Heading 4 5 2 4 2" xfId="31085"/>
    <cellStyle name="Heading 4 5 2 5" xfId="10138"/>
    <cellStyle name="Heading 4 5 2 5 2" xfId="27389"/>
    <cellStyle name="Heading 4 5 2 6" xfId="23617"/>
    <cellStyle name="Heading 4 5 20" xfId="10139"/>
    <cellStyle name="Heading 4 5 20 2" xfId="10140"/>
    <cellStyle name="Heading 4 5 20 2 2" xfId="37107"/>
    <cellStyle name="Heading 4 5 20 3" xfId="10141"/>
    <cellStyle name="Heading 4 5 20 3 2" xfId="34196"/>
    <cellStyle name="Heading 4 5 20 4" xfId="23618"/>
    <cellStyle name="Heading 4 5 21" xfId="10142"/>
    <cellStyle name="Heading 4 5 21 2" xfId="10143"/>
    <cellStyle name="Heading 4 5 21 2 2" xfId="37108"/>
    <cellStyle name="Heading 4 5 21 3" xfId="10144"/>
    <cellStyle name="Heading 4 5 21 3 2" xfId="34197"/>
    <cellStyle name="Heading 4 5 21 4" xfId="23619"/>
    <cellStyle name="Heading 4 5 22" xfId="10145"/>
    <cellStyle name="Heading 4 5 22 2" xfId="10146"/>
    <cellStyle name="Heading 4 5 22 2 2" xfId="37109"/>
    <cellStyle name="Heading 4 5 22 3" xfId="10147"/>
    <cellStyle name="Heading 4 5 22 3 2" xfId="34198"/>
    <cellStyle name="Heading 4 5 22 4" xfId="23620"/>
    <cellStyle name="Heading 4 5 23" xfId="10148"/>
    <cellStyle name="Heading 4 5 23 2" xfId="10149"/>
    <cellStyle name="Heading 4 5 23 2 2" xfId="37110"/>
    <cellStyle name="Heading 4 5 23 3" xfId="10150"/>
    <cellStyle name="Heading 4 5 23 3 2" xfId="34199"/>
    <cellStyle name="Heading 4 5 23 4" xfId="23621"/>
    <cellStyle name="Heading 4 5 24" xfId="10151"/>
    <cellStyle name="Heading 4 5 24 2" xfId="10152"/>
    <cellStyle name="Heading 4 5 24 2 2" xfId="37111"/>
    <cellStyle name="Heading 4 5 24 3" xfId="10153"/>
    <cellStyle name="Heading 4 5 24 3 2" xfId="34200"/>
    <cellStyle name="Heading 4 5 24 4" xfId="23622"/>
    <cellStyle name="Heading 4 5 25" xfId="10154"/>
    <cellStyle name="Heading 4 5 25 2" xfId="10155"/>
    <cellStyle name="Heading 4 5 25 2 2" xfId="37112"/>
    <cellStyle name="Heading 4 5 25 3" xfId="10156"/>
    <cellStyle name="Heading 4 5 25 3 2" xfId="34201"/>
    <cellStyle name="Heading 4 5 25 4" xfId="23623"/>
    <cellStyle name="Heading 4 5 26" xfId="10157"/>
    <cellStyle name="Heading 4 5 26 2" xfId="23624"/>
    <cellStyle name="Heading 4 5 27" xfId="10158"/>
    <cellStyle name="Heading 4 5 27 2" xfId="23625"/>
    <cellStyle name="Heading 4 5 28" xfId="10159"/>
    <cellStyle name="Heading 4 5 28 2" xfId="23626"/>
    <cellStyle name="Heading 4 5 29" xfId="10160"/>
    <cellStyle name="Heading 4 5 29 2" xfId="23627"/>
    <cellStyle name="Heading 4 5 3" xfId="10161"/>
    <cellStyle name="Heading 4 5 3 2" xfId="10162"/>
    <cellStyle name="Heading 4 5 3 2 2" xfId="10163"/>
    <cellStyle name="Heading 4 5 3 2 2 2" xfId="23630"/>
    <cellStyle name="Heading 4 5 3 2 3" xfId="10164"/>
    <cellStyle name="Heading 4 5 3 2 3 2" xfId="34497"/>
    <cellStyle name="Heading 4 5 3 2 4" xfId="23629"/>
    <cellStyle name="Heading 4 5 3 3" xfId="10165"/>
    <cellStyle name="Heading 4 5 3 3 2" xfId="10166"/>
    <cellStyle name="Heading 4 5 3 3 2 2" xfId="37114"/>
    <cellStyle name="Heading 4 5 3 3 3" xfId="10167"/>
    <cellStyle name="Heading 4 5 3 3 3 2" xfId="34496"/>
    <cellStyle name="Heading 4 5 3 3 4" xfId="23631"/>
    <cellStyle name="Heading 4 5 3 4" xfId="10168"/>
    <cellStyle name="Heading 4 5 3 4 2" xfId="10169"/>
    <cellStyle name="Heading 4 5 3 4 2 2" xfId="30687"/>
    <cellStyle name="Heading 4 5 3 4 3" xfId="10170"/>
    <cellStyle name="Heading 4 5 3 4 3 2" xfId="29519"/>
    <cellStyle name="Heading 4 5 3 4 4" xfId="10171"/>
    <cellStyle name="Heading 4 5 3 4 4 2" xfId="30388"/>
    <cellStyle name="Heading 4 5 3 4 5" xfId="10172"/>
    <cellStyle name="Heading 4 5 3 4 5 2" xfId="27662"/>
    <cellStyle name="Heading 4 5 3 4 6" xfId="10173"/>
    <cellStyle name="Heading 4 5 3 4 6 2" xfId="38792"/>
    <cellStyle name="Heading 4 5 3 4 7" xfId="10174"/>
    <cellStyle name="Heading 4 5 3 4 7 2" xfId="37113"/>
    <cellStyle name="Heading 4 5 3 4 8" xfId="28167"/>
    <cellStyle name="Heading 4 5 3 5" xfId="10175"/>
    <cellStyle name="Heading 4 5 3 5 2" xfId="28516"/>
    <cellStyle name="Heading 4 5 3 6" xfId="10176"/>
    <cellStyle name="Heading 4 5 3 6 2" xfId="31545"/>
    <cellStyle name="Heading 4 5 3 7" xfId="10177"/>
    <cellStyle name="Heading 4 5 3 7 2" xfId="27388"/>
    <cellStyle name="Heading 4 5 3 8" xfId="23628"/>
    <cellStyle name="Heading 4 5 30" xfId="10178"/>
    <cellStyle name="Heading 4 5 30 2" xfId="23632"/>
    <cellStyle name="Heading 4 5 31" xfId="10179"/>
    <cellStyle name="Heading 4 5 31 2" xfId="23633"/>
    <cellStyle name="Heading 4 5 32" xfId="10180"/>
    <cellStyle name="Heading 4 5 32 2" xfId="23634"/>
    <cellStyle name="Heading 4 5 33" xfId="10181"/>
    <cellStyle name="Heading 4 5 33 2" xfId="23635"/>
    <cellStyle name="Heading 4 5 34" xfId="10182"/>
    <cellStyle name="Heading 4 5 34 2" xfId="23636"/>
    <cellStyle name="Heading 4 5 35" xfId="10183"/>
    <cellStyle name="Heading 4 5 35 2" xfId="23637"/>
    <cellStyle name="Heading 4 5 36" xfId="10184"/>
    <cellStyle name="Heading 4 5 36 2" xfId="23638"/>
    <cellStyle name="Heading 4 5 37" xfId="10185"/>
    <cellStyle name="Heading 4 5 37 2" xfId="23639"/>
    <cellStyle name="Heading 4 5 38" xfId="10186"/>
    <cellStyle name="Heading 4 5 38 2" xfId="23640"/>
    <cellStyle name="Heading 4 5 39" xfId="10187"/>
    <cellStyle name="Heading 4 5 39 2" xfId="23641"/>
    <cellStyle name="Heading 4 5 4" xfId="10188"/>
    <cellStyle name="Heading 4 5 4 2" xfId="10189"/>
    <cellStyle name="Heading 4 5 4 2 2" xfId="10190"/>
    <cellStyle name="Heading 4 5 4 2 2 2" xfId="23644"/>
    <cellStyle name="Heading 4 5 4 2 3" xfId="10191"/>
    <cellStyle name="Heading 4 5 4 2 3 2" xfId="34498"/>
    <cellStyle name="Heading 4 5 4 2 4" xfId="23643"/>
    <cellStyle name="Heading 4 5 4 3" xfId="10192"/>
    <cellStyle name="Heading 4 5 4 3 2" xfId="10193"/>
    <cellStyle name="Heading 4 5 4 3 2 2" xfId="37116"/>
    <cellStyle name="Heading 4 5 4 3 3" xfId="10194"/>
    <cellStyle name="Heading 4 5 4 3 3 2" xfId="34495"/>
    <cellStyle name="Heading 4 5 4 3 4" xfId="23645"/>
    <cellStyle name="Heading 4 5 4 4" xfId="10195"/>
    <cellStyle name="Heading 4 5 4 4 2" xfId="10196"/>
    <cellStyle name="Heading 4 5 4 4 2 2" xfId="30693"/>
    <cellStyle name="Heading 4 5 4 4 3" xfId="10197"/>
    <cellStyle name="Heading 4 5 4 4 3 2" xfId="29517"/>
    <cellStyle name="Heading 4 5 4 4 4" xfId="10198"/>
    <cellStyle name="Heading 4 5 4 4 4 2" xfId="30389"/>
    <cellStyle name="Heading 4 5 4 4 5" xfId="10199"/>
    <cellStyle name="Heading 4 5 4 4 5 2" xfId="27661"/>
    <cellStyle name="Heading 4 5 4 4 6" xfId="10200"/>
    <cellStyle name="Heading 4 5 4 4 6 2" xfId="38793"/>
    <cellStyle name="Heading 4 5 4 4 7" xfId="10201"/>
    <cellStyle name="Heading 4 5 4 4 7 2" xfId="37115"/>
    <cellStyle name="Heading 4 5 4 4 8" xfId="28168"/>
    <cellStyle name="Heading 4 5 4 5" xfId="10202"/>
    <cellStyle name="Heading 4 5 4 5 2" xfId="28515"/>
    <cellStyle name="Heading 4 5 4 6" xfId="10203"/>
    <cellStyle name="Heading 4 5 4 6 2" xfId="31546"/>
    <cellStyle name="Heading 4 5 4 7" xfId="10204"/>
    <cellStyle name="Heading 4 5 4 7 2" xfId="29123"/>
    <cellStyle name="Heading 4 5 4 8" xfId="23642"/>
    <cellStyle name="Heading 4 5 40" xfId="10205"/>
    <cellStyle name="Heading 4 5 40 2" xfId="10206"/>
    <cellStyle name="Heading 4 5 40 2 2" xfId="30677"/>
    <cellStyle name="Heading 4 5 40 3" xfId="10207"/>
    <cellStyle name="Heading 4 5 40 3 2" xfId="29522"/>
    <cellStyle name="Heading 4 5 40 4" xfId="10208"/>
    <cellStyle name="Heading 4 5 40 4 2" xfId="30382"/>
    <cellStyle name="Heading 4 5 40 5" xfId="10209"/>
    <cellStyle name="Heading 4 5 40 5 2" xfId="27664"/>
    <cellStyle name="Heading 4 5 40 6" xfId="10210"/>
    <cellStyle name="Heading 4 5 40 6 2" xfId="38790"/>
    <cellStyle name="Heading 4 5 40 7" xfId="28165"/>
    <cellStyle name="Heading 4 5 41" xfId="10211"/>
    <cellStyle name="Heading 4 5 41 2" xfId="31668"/>
    <cellStyle name="Heading 4 5 42" xfId="10212"/>
    <cellStyle name="Heading 4 5 42 2" xfId="29011"/>
    <cellStyle name="Heading 4 5 43" xfId="10213"/>
    <cellStyle name="Heading 4 5 43 2" xfId="27390"/>
    <cellStyle name="Heading 4 5 44" xfId="23606"/>
    <cellStyle name="Heading 4 5 5" xfId="10214"/>
    <cellStyle name="Heading 4 5 5 2" xfId="10215"/>
    <cellStyle name="Heading 4 5 5 2 2" xfId="10216"/>
    <cellStyle name="Heading 4 5 5 2 2 2" xfId="23648"/>
    <cellStyle name="Heading 4 5 5 2 3" xfId="10217"/>
    <cellStyle name="Heading 4 5 5 2 3 2" xfId="34499"/>
    <cellStyle name="Heading 4 5 5 2 4" xfId="23647"/>
    <cellStyle name="Heading 4 5 5 3" xfId="10218"/>
    <cellStyle name="Heading 4 5 5 3 2" xfId="10219"/>
    <cellStyle name="Heading 4 5 5 3 2 2" xfId="37118"/>
    <cellStyle name="Heading 4 5 5 3 3" xfId="10220"/>
    <cellStyle name="Heading 4 5 5 3 3 2" xfId="34494"/>
    <cellStyle name="Heading 4 5 5 3 4" xfId="23649"/>
    <cellStyle name="Heading 4 5 5 4" xfId="10221"/>
    <cellStyle name="Heading 4 5 5 4 2" xfId="10222"/>
    <cellStyle name="Heading 4 5 5 4 2 2" xfId="30694"/>
    <cellStyle name="Heading 4 5 5 4 3" xfId="10223"/>
    <cellStyle name="Heading 4 5 5 4 3 2" xfId="29516"/>
    <cellStyle name="Heading 4 5 5 4 4" xfId="10224"/>
    <cellStyle name="Heading 4 5 5 4 4 2" xfId="30391"/>
    <cellStyle name="Heading 4 5 5 4 5" xfId="10225"/>
    <cellStyle name="Heading 4 5 5 4 5 2" xfId="27659"/>
    <cellStyle name="Heading 4 5 5 4 6" xfId="10226"/>
    <cellStyle name="Heading 4 5 5 4 6 2" xfId="38794"/>
    <cellStyle name="Heading 4 5 5 4 7" xfId="10227"/>
    <cellStyle name="Heading 4 5 5 4 7 2" xfId="37117"/>
    <cellStyle name="Heading 4 5 5 4 8" xfId="28169"/>
    <cellStyle name="Heading 4 5 5 5" xfId="10228"/>
    <cellStyle name="Heading 4 5 5 5 2" xfId="28514"/>
    <cellStyle name="Heading 4 5 5 6" xfId="10229"/>
    <cellStyle name="Heading 4 5 5 6 2" xfId="31547"/>
    <cellStyle name="Heading 4 5 5 7" xfId="10230"/>
    <cellStyle name="Heading 4 5 5 7 2" xfId="29122"/>
    <cellStyle name="Heading 4 5 5 8" xfId="23646"/>
    <cellStyle name="Heading 4 5 6" xfId="10231"/>
    <cellStyle name="Heading 4 5 6 2" xfId="10232"/>
    <cellStyle name="Heading 4 5 6 2 2" xfId="10233"/>
    <cellStyle name="Heading 4 5 6 2 2 2" xfId="23652"/>
    <cellStyle name="Heading 4 5 6 2 3" xfId="10234"/>
    <cellStyle name="Heading 4 5 6 2 3 2" xfId="34500"/>
    <cellStyle name="Heading 4 5 6 2 4" xfId="23651"/>
    <cellStyle name="Heading 4 5 6 3" xfId="10235"/>
    <cellStyle name="Heading 4 5 6 3 2" xfId="10236"/>
    <cellStyle name="Heading 4 5 6 3 2 2" xfId="37120"/>
    <cellStyle name="Heading 4 5 6 3 3" xfId="10237"/>
    <cellStyle name="Heading 4 5 6 3 3 2" xfId="34493"/>
    <cellStyle name="Heading 4 5 6 3 4" xfId="23653"/>
    <cellStyle name="Heading 4 5 6 4" xfId="10238"/>
    <cellStyle name="Heading 4 5 6 4 2" xfId="10239"/>
    <cellStyle name="Heading 4 5 6 4 2 2" xfId="30696"/>
    <cellStyle name="Heading 4 5 6 4 3" xfId="10240"/>
    <cellStyle name="Heading 4 5 6 4 3 2" xfId="29515"/>
    <cellStyle name="Heading 4 5 6 4 4" xfId="10241"/>
    <cellStyle name="Heading 4 5 6 4 4 2" xfId="30392"/>
    <cellStyle name="Heading 4 5 6 4 5" xfId="10242"/>
    <cellStyle name="Heading 4 5 6 4 5 2" xfId="27658"/>
    <cellStyle name="Heading 4 5 6 4 6" xfId="10243"/>
    <cellStyle name="Heading 4 5 6 4 6 2" xfId="38795"/>
    <cellStyle name="Heading 4 5 6 4 7" xfId="10244"/>
    <cellStyle name="Heading 4 5 6 4 7 2" xfId="37119"/>
    <cellStyle name="Heading 4 5 6 4 8" xfId="28170"/>
    <cellStyle name="Heading 4 5 6 5" xfId="10245"/>
    <cellStyle name="Heading 4 5 6 5 2" xfId="28513"/>
    <cellStyle name="Heading 4 5 6 6" xfId="10246"/>
    <cellStyle name="Heading 4 5 6 6 2" xfId="31548"/>
    <cellStyle name="Heading 4 5 6 7" xfId="10247"/>
    <cellStyle name="Heading 4 5 6 7 2" xfId="29121"/>
    <cellStyle name="Heading 4 5 6 8" xfId="23650"/>
    <cellStyle name="Heading 4 5 7" xfId="10248"/>
    <cellStyle name="Heading 4 5 7 2" xfId="10249"/>
    <cellStyle name="Heading 4 5 7 2 2" xfId="10250"/>
    <cellStyle name="Heading 4 5 7 2 2 2" xfId="37121"/>
    <cellStyle name="Heading 4 5 7 2 3" xfId="10251"/>
    <cellStyle name="Heading 4 5 7 2 3 2" xfId="34501"/>
    <cellStyle name="Heading 4 5 7 2 4" xfId="23655"/>
    <cellStyle name="Heading 4 5 7 3" xfId="10252"/>
    <cellStyle name="Heading 4 5 7 3 2" xfId="10253"/>
    <cellStyle name="Heading 4 5 7 3 2 2" xfId="37122"/>
    <cellStyle name="Heading 4 5 7 3 3" xfId="10254"/>
    <cellStyle name="Heading 4 5 7 3 3 2" xfId="34492"/>
    <cellStyle name="Heading 4 5 7 3 4" xfId="23656"/>
    <cellStyle name="Heading 4 5 7 4" xfId="10255"/>
    <cellStyle name="Heading 4 5 7 4 2" xfId="35479"/>
    <cellStyle name="Heading 4 5 7 5" xfId="23654"/>
    <cellStyle name="Heading 4 5 8" xfId="10256"/>
    <cellStyle name="Heading 4 5 8 2" xfId="10257"/>
    <cellStyle name="Heading 4 5 8 2 2" xfId="10258"/>
    <cellStyle name="Heading 4 5 8 2 2 2" xfId="37123"/>
    <cellStyle name="Heading 4 5 8 2 3" xfId="10259"/>
    <cellStyle name="Heading 4 5 8 2 3 2" xfId="34502"/>
    <cellStyle name="Heading 4 5 8 2 4" xfId="23658"/>
    <cellStyle name="Heading 4 5 8 3" xfId="10260"/>
    <cellStyle name="Heading 4 5 8 3 2" xfId="10261"/>
    <cellStyle name="Heading 4 5 8 3 2 2" xfId="37124"/>
    <cellStyle name="Heading 4 5 8 3 3" xfId="10262"/>
    <cellStyle name="Heading 4 5 8 3 3 2" xfId="34491"/>
    <cellStyle name="Heading 4 5 8 3 4" xfId="23659"/>
    <cellStyle name="Heading 4 5 8 4" xfId="10263"/>
    <cellStyle name="Heading 4 5 8 4 2" xfId="35480"/>
    <cellStyle name="Heading 4 5 8 5" xfId="23657"/>
    <cellStyle name="Heading 4 5 9" xfId="10264"/>
    <cellStyle name="Heading 4 5 9 2" xfId="10265"/>
    <cellStyle name="Heading 4 5 9 2 2" xfId="10266"/>
    <cellStyle name="Heading 4 5 9 2 2 2" xfId="37125"/>
    <cellStyle name="Heading 4 5 9 2 3" xfId="10267"/>
    <cellStyle name="Heading 4 5 9 2 3 2" xfId="34503"/>
    <cellStyle name="Heading 4 5 9 2 4" xfId="23661"/>
    <cellStyle name="Heading 4 5 9 3" xfId="10268"/>
    <cellStyle name="Heading 4 5 9 3 2" xfId="10269"/>
    <cellStyle name="Heading 4 5 9 3 2 2" xfId="37126"/>
    <cellStyle name="Heading 4 5 9 3 3" xfId="10270"/>
    <cellStyle name="Heading 4 5 9 3 3 2" xfId="34490"/>
    <cellStyle name="Heading 4 5 9 3 4" xfId="23662"/>
    <cellStyle name="Heading 4 5 9 4" xfId="10271"/>
    <cellStyle name="Heading 4 5 9 4 2" xfId="35481"/>
    <cellStyle name="Heading 4 5 9 5" xfId="23660"/>
    <cellStyle name="Heading 4 6" xfId="10272"/>
    <cellStyle name="Heading 4 6 10" xfId="10273"/>
    <cellStyle name="Heading 4 6 10 2" xfId="10274"/>
    <cellStyle name="Heading 4 6 10 2 2" xfId="10275"/>
    <cellStyle name="Heading 4 6 10 2 2 2" xfId="37128"/>
    <cellStyle name="Heading 4 6 10 2 3" xfId="10276"/>
    <cellStyle name="Heading 4 6 10 2 3 2" xfId="34505"/>
    <cellStyle name="Heading 4 6 10 2 4" xfId="23665"/>
    <cellStyle name="Heading 4 6 10 3" xfId="10277"/>
    <cellStyle name="Heading 4 6 10 3 2" xfId="10278"/>
    <cellStyle name="Heading 4 6 10 3 2 2" xfId="37129"/>
    <cellStyle name="Heading 4 6 10 3 3" xfId="10279"/>
    <cellStyle name="Heading 4 6 10 3 3 2" xfId="34488"/>
    <cellStyle name="Heading 4 6 10 3 4" xfId="23666"/>
    <cellStyle name="Heading 4 6 10 4" xfId="10280"/>
    <cellStyle name="Heading 4 6 10 4 2" xfId="35482"/>
    <cellStyle name="Heading 4 6 10 5" xfId="23664"/>
    <cellStyle name="Heading 4 6 11" xfId="10281"/>
    <cellStyle name="Heading 4 6 11 2" xfId="10282"/>
    <cellStyle name="Heading 4 6 11 2 2" xfId="10283"/>
    <cellStyle name="Heading 4 6 11 2 2 2" xfId="37130"/>
    <cellStyle name="Heading 4 6 11 2 3" xfId="10284"/>
    <cellStyle name="Heading 4 6 11 2 3 2" xfId="34506"/>
    <cellStyle name="Heading 4 6 11 2 4" xfId="23668"/>
    <cellStyle name="Heading 4 6 11 3" xfId="10285"/>
    <cellStyle name="Heading 4 6 11 3 2" xfId="10286"/>
    <cellStyle name="Heading 4 6 11 3 2 2" xfId="37131"/>
    <cellStyle name="Heading 4 6 11 3 3" xfId="10287"/>
    <cellStyle name="Heading 4 6 11 3 3 2" xfId="34487"/>
    <cellStyle name="Heading 4 6 11 3 4" xfId="23669"/>
    <cellStyle name="Heading 4 6 11 4" xfId="10288"/>
    <cellStyle name="Heading 4 6 11 4 2" xfId="35483"/>
    <cellStyle name="Heading 4 6 11 5" xfId="23667"/>
    <cellStyle name="Heading 4 6 12" xfId="10289"/>
    <cellStyle name="Heading 4 6 12 2" xfId="10290"/>
    <cellStyle name="Heading 4 6 12 2 2" xfId="10291"/>
    <cellStyle name="Heading 4 6 12 2 2 2" xfId="37132"/>
    <cellStyle name="Heading 4 6 12 2 3" xfId="10292"/>
    <cellStyle name="Heading 4 6 12 2 3 2" xfId="34507"/>
    <cellStyle name="Heading 4 6 12 2 4" xfId="23671"/>
    <cellStyle name="Heading 4 6 12 3" xfId="10293"/>
    <cellStyle name="Heading 4 6 12 3 2" xfId="10294"/>
    <cellStyle name="Heading 4 6 12 3 2 2" xfId="37133"/>
    <cellStyle name="Heading 4 6 12 3 3" xfId="10295"/>
    <cellStyle name="Heading 4 6 12 3 3 2" xfId="34486"/>
    <cellStyle name="Heading 4 6 12 3 4" xfId="23672"/>
    <cellStyle name="Heading 4 6 12 4" xfId="10296"/>
    <cellStyle name="Heading 4 6 12 4 2" xfId="35484"/>
    <cellStyle name="Heading 4 6 12 5" xfId="23670"/>
    <cellStyle name="Heading 4 6 13" xfId="10297"/>
    <cellStyle name="Heading 4 6 13 2" xfId="10298"/>
    <cellStyle name="Heading 4 6 13 2 2" xfId="10299"/>
    <cellStyle name="Heading 4 6 13 2 2 2" xfId="37134"/>
    <cellStyle name="Heading 4 6 13 2 3" xfId="10300"/>
    <cellStyle name="Heading 4 6 13 2 3 2" xfId="34508"/>
    <cellStyle name="Heading 4 6 13 2 4" xfId="23674"/>
    <cellStyle name="Heading 4 6 13 3" xfId="10301"/>
    <cellStyle name="Heading 4 6 13 3 2" xfId="10302"/>
    <cellStyle name="Heading 4 6 13 3 2 2" xfId="37135"/>
    <cellStyle name="Heading 4 6 13 3 3" xfId="10303"/>
    <cellStyle name="Heading 4 6 13 3 3 2" xfId="34485"/>
    <cellStyle name="Heading 4 6 13 3 4" xfId="23675"/>
    <cellStyle name="Heading 4 6 13 4" xfId="10304"/>
    <cellStyle name="Heading 4 6 13 4 2" xfId="35485"/>
    <cellStyle name="Heading 4 6 13 5" xfId="23673"/>
    <cellStyle name="Heading 4 6 14" xfId="10305"/>
    <cellStyle name="Heading 4 6 14 2" xfId="10306"/>
    <cellStyle name="Heading 4 6 14 2 2" xfId="10307"/>
    <cellStyle name="Heading 4 6 14 2 2 2" xfId="37136"/>
    <cellStyle name="Heading 4 6 14 2 3" xfId="10308"/>
    <cellStyle name="Heading 4 6 14 2 3 2" xfId="34509"/>
    <cellStyle name="Heading 4 6 14 2 4" xfId="23677"/>
    <cellStyle name="Heading 4 6 14 3" xfId="10309"/>
    <cellStyle name="Heading 4 6 14 3 2" xfId="10310"/>
    <cellStyle name="Heading 4 6 14 3 2 2" xfId="37137"/>
    <cellStyle name="Heading 4 6 14 3 3" xfId="10311"/>
    <cellStyle name="Heading 4 6 14 3 3 2" xfId="34484"/>
    <cellStyle name="Heading 4 6 14 3 4" xfId="23678"/>
    <cellStyle name="Heading 4 6 14 4" xfId="10312"/>
    <cellStyle name="Heading 4 6 14 4 2" xfId="35486"/>
    <cellStyle name="Heading 4 6 14 5" xfId="23676"/>
    <cellStyle name="Heading 4 6 15" xfId="10313"/>
    <cellStyle name="Heading 4 6 15 2" xfId="10314"/>
    <cellStyle name="Heading 4 6 15 2 2" xfId="10315"/>
    <cellStyle name="Heading 4 6 15 2 2 2" xfId="37138"/>
    <cellStyle name="Heading 4 6 15 2 3" xfId="10316"/>
    <cellStyle name="Heading 4 6 15 2 3 2" xfId="34510"/>
    <cellStyle name="Heading 4 6 15 2 4" xfId="23680"/>
    <cellStyle name="Heading 4 6 15 3" xfId="10317"/>
    <cellStyle name="Heading 4 6 15 3 2" xfId="10318"/>
    <cellStyle name="Heading 4 6 15 3 2 2" xfId="37139"/>
    <cellStyle name="Heading 4 6 15 3 3" xfId="10319"/>
    <cellStyle name="Heading 4 6 15 3 3 2" xfId="34483"/>
    <cellStyle name="Heading 4 6 15 3 4" xfId="23681"/>
    <cellStyle name="Heading 4 6 15 4" xfId="10320"/>
    <cellStyle name="Heading 4 6 15 4 2" xfId="35487"/>
    <cellStyle name="Heading 4 6 15 5" xfId="23679"/>
    <cellStyle name="Heading 4 6 16" xfId="10321"/>
    <cellStyle name="Heading 4 6 16 2" xfId="10322"/>
    <cellStyle name="Heading 4 6 16 2 2" xfId="10323"/>
    <cellStyle name="Heading 4 6 16 2 2 2" xfId="37140"/>
    <cellStyle name="Heading 4 6 16 2 3" xfId="10324"/>
    <cellStyle name="Heading 4 6 16 2 3 2" xfId="34511"/>
    <cellStyle name="Heading 4 6 16 2 4" xfId="23683"/>
    <cellStyle name="Heading 4 6 16 3" xfId="10325"/>
    <cellStyle name="Heading 4 6 16 3 2" xfId="10326"/>
    <cellStyle name="Heading 4 6 16 3 2 2" xfId="37141"/>
    <cellStyle name="Heading 4 6 16 3 3" xfId="10327"/>
    <cellStyle name="Heading 4 6 16 3 3 2" xfId="34482"/>
    <cellStyle name="Heading 4 6 16 3 4" xfId="23684"/>
    <cellStyle name="Heading 4 6 16 4" xfId="10328"/>
    <cellStyle name="Heading 4 6 16 4 2" xfId="35488"/>
    <cellStyle name="Heading 4 6 16 5" xfId="23682"/>
    <cellStyle name="Heading 4 6 17" xfId="10329"/>
    <cellStyle name="Heading 4 6 17 2" xfId="10330"/>
    <cellStyle name="Heading 4 6 17 2 2" xfId="10331"/>
    <cellStyle name="Heading 4 6 17 2 2 2" xfId="37142"/>
    <cellStyle name="Heading 4 6 17 2 3" xfId="10332"/>
    <cellStyle name="Heading 4 6 17 2 3 2" xfId="34512"/>
    <cellStyle name="Heading 4 6 17 2 4" xfId="23686"/>
    <cellStyle name="Heading 4 6 17 3" xfId="10333"/>
    <cellStyle name="Heading 4 6 17 3 2" xfId="10334"/>
    <cellStyle name="Heading 4 6 17 3 2 2" xfId="37143"/>
    <cellStyle name="Heading 4 6 17 3 3" xfId="10335"/>
    <cellStyle name="Heading 4 6 17 3 3 2" xfId="34481"/>
    <cellStyle name="Heading 4 6 17 3 4" xfId="23687"/>
    <cellStyle name="Heading 4 6 17 4" xfId="10336"/>
    <cellStyle name="Heading 4 6 17 4 2" xfId="35489"/>
    <cellStyle name="Heading 4 6 17 5" xfId="23685"/>
    <cellStyle name="Heading 4 6 18" xfId="10337"/>
    <cellStyle name="Heading 4 6 18 2" xfId="10338"/>
    <cellStyle name="Heading 4 6 18 2 2" xfId="10339"/>
    <cellStyle name="Heading 4 6 18 2 2 2" xfId="37144"/>
    <cellStyle name="Heading 4 6 18 2 3" xfId="10340"/>
    <cellStyle name="Heading 4 6 18 2 3 2" xfId="34513"/>
    <cellStyle name="Heading 4 6 18 2 4" xfId="23689"/>
    <cellStyle name="Heading 4 6 18 3" xfId="10341"/>
    <cellStyle name="Heading 4 6 18 3 2" xfId="10342"/>
    <cellStyle name="Heading 4 6 18 3 2 2" xfId="37145"/>
    <cellStyle name="Heading 4 6 18 3 3" xfId="10343"/>
    <cellStyle name="Heading 4 6 18 3 3 2" xfId="34480"/>
    <cellStyle name="Heading 4 6 18 3 4" xfId="23690"/>
    <cellStyle name="Heading 4 6 18 4" xfId="10344"/>
    <cellStyle name="Heading 4 6 18 4 2" xfId="35490"/>
    <cellStyle name="Heading 4 6 18 5" xfId="23688"/>
    <cellStyle name="Heading 4 6 19" xfId="10345"/>
    <cellStyle name="Heading 4 6 19 2" xfId="10346"/>
    <cellStyle name="Heading 4 6 19 2 2" xfId="10347"/>
    <cellStyle name="Heading 4 6 19 2 2 2" xfId="37146"/>
    <cellStyle name="Heading 4 6 19 2 3" xfId="10348"/>
    <cellStyle name="Heading 4 6 19 2 3 2" xfId="34514"/>
    <cellStyle name="Heading 4 6 19 2 4" xfId="23692"/>
    <cellStyle name="Heading 4 6 19 3" xfId="10349"/>
    <cellStyle name="Heading 4 6 19 3 2" xfId="10350"/>
    <cellStyle name="Heading 4 6 19 3 2 2" xfId="37147"/>
    <cellStyle name="Heading 4 6 19 3 3" xfId="10351"/>
    <cellStyle name="Heading 4 6 19 3 3 2" xfId="34479"/>
    <cellStyle name="Heading 4 6 19 3 4" xfId="23693"/>
    <cellStyle name="Heading 4 6 19 4" xfId="10352"/>
    <cellStyle name="Heading 4 6 19 4 2" xfId="35491"/>
    <cellStyle name="Heading 4 6 19 5" xfId="23691"/>
    <cellStyle name="Heading 4 6 2" xfId="10353"/>
    <cellStyle name="Heading 4 6 2 2" xfId="10354"/>
    <cellStyle name="Heading 4 6 2 2 2" xfId="10355"/>
    <cellStyle name="Heading 4 6 2 2 2 2" xfId="23696"/>
    <cellStyle name="Heading 4 6 2 2 3" xfId="10356"/>
    <cellStyle name="Heading 4 6 2 2 3 2" xfId="34515"/>
    <cellStyle name="Heading 4 6 2 2 4" xfId="23695"/>
    <cellStyle name="Heading 4 6 2 3" xfId="10357"/>
    <cellStyle name="Heading 4 6 2 3 2" xfId="10358"/>
    <cellStyle name="Heading 4 6 2 3 2 2" xfId="37149"/>
    <cellStyle name="Heading 4 6 2 3 3" xfId="10359"/>
    <cellStyle name="Heading 4 6 2 3 3 2" xfId="34478"/>
    <cellStyle name="Heading 4 6 2 3 4" xfId="23697"/>
    <cellStyle name="Heading 4 6 2 4" xfId="10360"/>
    <cellStyle name="Heading 4 6 2 4 2" xfId="10361"/>
    <cellStyle name="Heading 4 6 2 4 2 2" xfId="30702"/>
    <cellStyle name="Heading 4 6 2 4 3" xfId="10362"/>
    <cellStyle name="Heading 4 6 2 4 3 2" xfId="27590"/>
    <cellStyle name="Heading 4 6 2 4 4" xfId="10363"/>
    <cellStyle name="Heading 4 6 2 4 4 2" xfId="30397"/>
    <cellStyle name="Heading 4 6 2 4 5" xfId="10364"/>
    <cellStyle name="Heading 4 6 2 4 5 2" xfId="29782"/>
    <cellStyle name="Heading 4 6 2 4 6" xfId="10365"/>
    <cellStyle name="Heading 4 6 2 4 6 2" xfId="38797"/>
    <cellStyle name="Heading 4 6 2 4 7" xfId="10366"/>
    <cellStyle name="Heading 4 6 2 4 7 2" xfId="37148"/>
    <cellStyle name="Heading 4 6 2 4 8" xfId="28172"/>
    <cellStyle name="Heading 4 6 2 5" xfId="10367"/>
    <cellStyle name="Heading 4 6 2 5 2" xfId="28511"/>
    <cellStyle name="Heading 4 6 2 6" xfId="10368"/>
    <cellStyle name="Heading 4 6 2 6 2" xfId="31550"/>
    <cellStyle name="Heading 4 6 2 7" xfId="10369"/>
    <cellStyle name="Heading 4 6 2 7 2" xfId="29118"/>
    <cellStyle name="Heading 4 6 2 8" xfId="23694"/>
    <cellStyle name="Heading 4 6 20" xfId="10370"/>
    <cellStyle name="Heading 4 6 20 2" xfId="10371"/>
    <cellStyle name="Heading 4 6 20 2 2" xfId="10372"/>
    <cellStyle name="Heading 4 6 20 2 2 2" xfId="37150"/>
    <cellStyle name="Heading 4 6 20 2 3" xfId="10373"/>
    <cellStyle name="Heading 4 6 20 2 3 2" xfId="34516"/>
    <cellStyle name="Heading 4 6 20 2 4" xfId="23699"/>
    <cellStyle name="Heading 4 6 20 3" xfId="10374"/>
    <cellStyle name="Heading 4 6 20 3 2" xfId="10375"/>
    <cellStyle name="Heading 4 6 20 3 2 2" xfId="37151"/>
    <cellStyle name="Heading 4 6 20 3 3" xfId="10376"/>
    <cellStyle name="Heading 4 6 20 3 3 2" xfId="34477"/>
    <cellStyle name="Heading 4 6 20 3 4" xfId="23700"/>
    <cellStyle name="Heading 4 6 20 4" xfId="10377"/>
    <cellStyle name="Heading 4 6 20 4 2" xfId="35492"/>
    <cellStyle name="Heading 4 6 20 5" xfId="23698"/>
    <cellStyle name="Heading 4 6 21" xfId="10378"/>
    <cellStyle name="Heading 4 6 21 2" xfId="10379"/>
    <cellStyle name="Heading 4 6 21 2 2" xfId="10380"/>
    <cellStyle name="Heading 4 6 21 2 2 2" xfId="37152"/>
    <cellStyle name="Heading 4 6 21 2 3" xfId="10381"/>
    <cellStyle name="Heading 4 6 21 2 3 2" xfId="34517"/>
    <cellStyle name="Heading 4 6 21 2 4" xfId="23702"/>
    <cellStyle name="Heading 4 6 21 3" xfId="10382"/>
    <cellStyle name="Heading 4 6 21 3 2" xfId="10383"/>
    <cellStyle name="Heading 4 6 21 3 2 2" xfId="37153"/>
    <cellStyle name="Heading 4 6 21 3 3" xfId="10384"/>
    <cellStyle name="Heading 4 6 21 3 3 2" xfId="34476"/>
    <cellStyle name="Heading 4 6 21 3 4" xfId="23703"/>
    <cellStyle name="Heading 4 6 21 4" xfId="10385"/>
    <cellStyle name="Heading 4 6 21 4 2" xfId="35493"/>
    <cellStyle name="Heading 4 6 21 5" xfId="23701"/>
    <cellStyle name="Heading 4 6 22" xfId="10386"/>
    <cellStyle name="Heading 4 6 22 2" xfId="10387"/>
    <cellStyle name="Heading 4 6 22 2 2" xfId="10388"/>
    <cellStyle name="Heading 4 6 22 2 2 2" xfId="37154"/>
    <cellStyle name="Heading 4 6 22 2 3" xfId="10389"/>
    <cellStyle name="Heading 4 6 22 2 3 2" xfId="34518"/>
    <cellStyle name="Heading 4 6 22 2 4" xfId="23705"/>
    <cellStyle name="Heading 4 6 22 3" xfId="10390"/>
    <cellStyle name="Heading 4 6 22 3 2" xfId="10391"/>
    <cellStyle name="Heading 4 6 22 3 2 2" xfId="37155"/>
    <cellStyle name="Heading 4 6 22 3 3" xfId="10392"/>
    <cellStyle name="Heading 4 6 22 3 3 2" xfId="34475"/>
    <cellStyle name="Heading 4 6 22 3 4" xfId="23706"/>
    <cellStyle name="Heading 4 6 22 4" xfId="10393"/>
    <cellStyle name="Heading 4 6 22 4 2" xfId="35494"/>
    <cellStyle name="Heading 4 6 22 5" xfId="23704"/>
    <cellStyle name="Heading 4 6 23" xfId="10394"/>
    <cellStyle name="Heading 4 6 23 2" xfId="10395"/>
    <cellStyle name="Heading 4 6 23 2 2" xfId="10396"/>
    <cellStyle name="Heading 4 6 23 2 2 2" xfId="37156"/>
    <cellStyle name="Heading 4 6 23 2 3" xfId="10397"/>
    <cellStyle name="Heading 4 6 23 2 3 2" xfId="34519"/>
    <cellStyle name="Heading 4 6 23 2 4" xfId="23708"/>
    <cellStyle name="Heading 4 6 23 3" xfId="10398"/>
    <cellStyle name="Heading 4 6 23 3 2" xfId="10399"/>
    <cellStyle name="Heading 4 6 23 3 2 2" xfId="37157"/>
    <cellStyle name="Heading 4 6 23 3 3" xfId="10400"/>
    <cellStyle name="Heading 4 6 23 3 3 2" xfId="34474"/>
    <cellStyle name="Heading 4 6 23 3 4" xfId="23709"/>
    <cellStyle name="Heading 4 6 23 4" xfId="10401"/>
    <cellStyle name="Heading 4 6 23 4 2" xfId="35495"/>
    <cellStyle name="Heading 4 6 23 5" xfId="23707"/>
    <cellStyle name="Heading 4 6 24" xfId="10402"/>
    <cellStyle name="Heading 4 6 24 2" xfId="10403"/>
    <cellStyle name="Heading 4 6 24 2 2" xfId="10404"/>
    <cellStyle name="Heading 4 6 24 2 2 2" xfId="37158"/>
    <cellStyle name="Heading 4 6 24 2 3" xfId="10405"/>
    <cellStyle name="Heading 4 6 24 2 3 2" xfId="34520"/>
    <cellStyle name="Heading 4 6 24 2 4" xfId="23711"/>
    <cellStyle name="Heading 4 6 24 3" xfId="10406"/>
    <cellStyle name="Heading 4 6 24 3 2" xfId="10407"/>
    <cellStyle name="Heading 4 6 24 3 2 2" xfId="37159"/>
    <cellStyle name="Heading 4 6 24 3 3" xfId="10408"/>
    <cellStyle name="Heading 4 6 24 3 3 2" xfId="34473"/>
    <cellStyle name="Heading 4 6 24 3 4" xfId="23712"/>
    <cellStyle name="Heading 4 6 24 4" xfId="10409"/>
    <cellStyle name="Heading 4 6 24 4 2" xfId="35496"/>
    <cellStyle name="Heading 4 6 24 5" xfId="23710"/>
    <cellStyle name="Heading 4 6 25" xfId="10410"/>
    <cellStyle name="Heading 4 6 25 2" xfId="23713"/>
    <cellStyle name="Heading 4 6 26" xfId="10411"/>
    <cellStyle name="Heading 4 6 26 2" xfId="23714"/>
    <cellStyle name="Heading 4 6 27" xfId="10412"/>
    <cellStyle name="Heading 4 6 27 2" xfId="23715"/>
    <cellStyle name="Heading 4 6 28" xfId="10413"/>
    <cellStyle name="Heading 4 6 28 2" xfId="23716"/>
    <cellStyle name="Heading 4 6 29" xfId="10414"/>
    <cellStyle name="Heading 4 6 29 2" xfId="23717"/>
    <cellStyle name="Heading 4 6 3" xfId="10415"/>
    <cellStyle name="Heading 4 6 3 2" xfId="10416"/>
    <cellStyle name="Heading 4 6 3 2 2" xfId="10417"/>
    <cellStyle name="Heading 4 6 3 2 2 2" xfId="23720"/>
    <cellStyle name="Heading 4 6 3 2 3" xfId="10418"/>
    <cellStyle name="Heading 4 6 3 2 3 2" xfId="34521"/>
    <cellStyle name="Heading 4 6 3 2 4" xfId="23719"/>
    <cellStyle name="Heading 4 6 3 3" xfId="10419"/>
    <cellStyle name="Heading 4 6 3 3 2" xfId="10420"/>
    <cellStyle name="Heading 4 6 3 3 2 2" xfId="37161"/>
    <cellStyle name="Heading 4 6 3 3 3" xfId="10421"/>
    <cellStyle name="Heading 4 6 3 3 3 2" xfId="34472"/>
    <cellStyle name="Heading 4 6 3 3 4" xfId="23721"/>
    <cellStyle name="Heading 4 6 3 4" xfId="10422"/>
    <cellStyle name="Heading 4 6 3 4 2" xfId="10423"/>
    <cellStyle name="Heading 4 6 3 4 2 2" xfId="30720"/>
    <cellStyle name="Heading 4 6 3 4 3" xfId="10424"/>
    <cellStyle name="Heading 4 6 3 4 3 2" xfId="27588"/>
    <cellStyle name="Heading 4 6 3 4 4" xfId="10425"/>
    <cellStyle name="Heading 4 6 3 4 4 2" xfId="30401"/>
    <cellStyle name="Heading 4 6 3 4 5" xfId="10426"/>
    <cellStyle name="Heading 4 6 3 4 5 2" xfId="32742"/>
    <cellStyle name="Heading 4 6 3 4 6" xfId="10427"/>
    <cellStyle name="Heading 4 6 3 4 6 2" xfId="38798"/>
    <cellStyle name="Heading 4 6 3 4 7" xfId="10428"/>
    <cellStyle name="Heading 4 6 3 4 7 2" xfId="37160"/>
    <cellStyle name="Heading 4 6 3 4 8" xfId="28173"/>
    <cellStyle name="Heading 4 6 3 5" xfId="10429"/>
    <cellStyle name="Heading 4 6 3 5 2" xfId="28510"/>
    <cellStyle name="Heading 4 6 3 6" xfId="10430"/>
    <cellStyle name="Heading 4 6 3 6 2" xfId="31551"/>
    <cellStyle name="Heading 4 6 3 7" xfId="10431"/>
    <cellStyle name="Heading 4 6 3 7 2" xfId="31056"/>
    <cellStyle name="Heading 4 6 3 8" xfId="23718"/>
    <cellStyle name="Heading 4 6 30" xfId="10432"/>
    <cellStyle name="Heading 4 6 30 2" xfId="23722"/>
    <cellStyle name="Heading 4 6 31" xfId="10433"/>
    <cellStyle name="Heading 4 6 31 2" xfId="23723"/>
    <cellStyle name="Heading 4 6 32" xfId="10434"/>
    <cellStyle name="Heading 4 6 32 2" xfId="23724"/>
    <cellStyle name="Heading 4 6 33" xfId="10435"/>
    <cellStyle name="Heading 4 6 33 2" xfId="23725"/>
    <cellStyle name="Heading 4 6 34" xfId="10436"/>
    <cellStyle name="Heading 4 6 34 2" xfId="23726"/>
    <cellStyle name="Heading 4 6 35" xfId="10437"/>
    <cellStyle name="Heading 4 6 35 2" xfId="23727"/>
    <cellStyle name="Heading 4 6 36" xfId="10438"/>
    <cellStyle name="Heading 4 6 36 2" xfId="23728"/>
    <cellStyle name="Heading 4 6 37" xfId="10439"/>
    <cellStyle name="Heading 4 6 37 2" xfId="23729"/>
    <cellStyle name="Heading 4 6 38" xfId="10440"/>
    <cellStyle name="Heading 4 6 38 2" xfId="23730"/>
    <cellStyle name="Heading 4 6 39" xfId="10441"/>
    <cellStyle name="Heading 4 6 39 2" xfId="23731"/>
    <cellStyle name="Heading 4 6 4" xfId="10442"/>
    <cellStyle name="Heading 4 6 4 2" xfId="10443"/>
    <cellStyle name="Heading 4 6 4 2 2" xfId="10444"/>
    <cellStyle name="Heading 4 6 4 2 2 2" xfId="23734"/>
    <cellStyle name="Heading 4 6 4 2 3" xfId="10445"/>
    <cellStyle name="Heading 4 6 4 2 3 2" xfId="34522"/>
    <cellStyle name="Heading 4 6 4 2 4" xfId="23733"/>
    <cellStyle name="Heading 4 6 4 3" xfId="10446"/>
    <cellStyle name="Heading 4 6 4 3 2" xfId="10447"/>
    <cellStyle name="Heading 4 6 4 3 2 2" xfId="37163"/>
    <cellStyle name="Heading 4 6 4 3 3" xfId="10448"/>
    <cellStyle name="Heading 4 6 4 3 3 2" xfId="34471"/>
    <cellStyle name="Heading 4 6 4 3 4" xfId="23735"/>
    <cellStyle name="Heading 4 6 4 4" xfId="10449"/>
    <cellStyle name="Heading 4 6 4 4 2" xfId="10450"/>
    <cellStyle name="Heading 4 6 4 4 2 2" xfId="30734"/>
    <cellStyle name="Heading 4 6 4 4 3" xfId="10451"/>
    <cellStyle name="Heading 4 6 4 4 3 2" xfId="29511"/>
    <cellStyle name="Heading 4 6 4 4 4" xfId="10452"/>
    <cellStyle name="Heading 4 6 4 4 4 2" xfId="32121"/>
    <cellStyle name="Heading 4 6 4 4 5" xfId="10453"/>
    <cellStyle name="Heading 4 6 4 4 5 2" xfId="29744"/>
    <cellStyle name="Heading 4 6 4 4 6" xfId="10454"/>
    <cellStyle name="Heading 4 6 4 4 6 2" xfId="38799"/>
    <cellStyle name="Heading 4 6 4 4 7" xfId="10455"/>
    <cellStyle name="Heading 4 6 4 4 7 2" xfId="37162"/>
    <cellStyle name="Heading 4 6 4 4 8" xfId="28174"/>
    <cellStyle name="Heading 4 6 4 5" xfId="10456"/>
    <cellStyle name="Heading 4 6 4 5 2" xfId="28509"/>
    <cellStyle name="Heading 4 6 4 6" xfId="10457"/>
    <cellStyle name="Heading 4 6 4 6 2" xfId="31552"/>
    <cellStyle name="Heading 4 6 4 7" xfId="10458"/>
    <cellStyle name="Heading 4 6 4 7 2" xfId="31055"/>
    <cellStyle name="Heading 4 6 4 8" xfId="23732"/>
    <cellStyle name="Heading 4 6 40" xfId="10459"/>
    <cellStyle name="Heading 4 6 40 2" xfId="10460"/>
    <cellStyle name="Heading 4 6 40 2 2" xfId="37164"/>
    <cellStyle name="Heading 4 6 40 3" xfId="10461"/>
    <cellStyle name="Heading 4 6 40 3 2" xfId="34504"/>
    <cellStyle name="Heading 4 6 40 4" xfId="23736"/>
    <cellStyle name="Heading 4 6 41" xfId="10462"/>
    <cellStyle name="Heading 4 6 41 2" xfId="10463"/>
    <cellStyle name="Heading 4 6 41 2 2" xfId="37165"/>
    <cellStyle name="Heading 4 6 41 3" xfId="10464"/>
    <cellStyle name="Heading 4 6 41 3 2" xfId="34489"/>
    <cellStyle name="Heading 4 6 41 4" xfId="23737"/>
    <cellStyle name="Heading 4 6 42" xfId="10465"/>
    <cellStyle name="Heading 4 6 42 2" xfId="10466"/>
    <cellStyle name="Heading 4 6 42 2 2" xfId="30697"/>
    <cellStyle name="Heading 4 6 42 3" xfId="10467"/>
    <cellStyle name="Heading 4 6 42 3 2" xfId="29514"/>
    <cellStyle name="Heading 4 6 42 4" xfId="10468"/>
    <cellStyle name="Heading 4 6 42 4 2" xfId="32119"/>
    <cellStyle name="Heading 4 6 42 5" xfId="10469"/>
    <cellStyle name="Heading 4 6 42 5 2" xfId="27656"/>
    <cellStyle name="Heading 4 6 42 6" xfId="10470"/>
    <cellStyle name="Heading 4 6 42 6 2" xfId="38796"/>
    <cellStyle name="Heading 4 6 42 7" xfId="10471"/>
    <cellStyle name="Heading 4 6 42 7 2" xfId="37127"/>
    <cellStyle name="Heading 4 6 42 8" xfId="28171"/>
    <cellStyle name="Heading 4 6 43" xfId="10472"/>
    <cellStyle name="Heading 4 6 43 2" xfId="28512"/>
    <cellStyle name="Heading 4 6 44" xfId="10473"/>
    <cellStyle name="Heading 4 6 44 2" xfId="31549"/>
    <cellStyle name="Heading 4 6 45" xfId="10474"/>
    <cellStyle name="Heading 4 6 45 2" xfId="29120"/>
    <cellStyle name="Heading 4 6 46" xfId="23663"/>
    <cellStyle name="Heading 4 6 5" xfId="10475"/>
    <cellStyle name="Heading 4 6 5 2" xfId="10476"/>
    <cellStyle name="Heading 4 6 5 2 2" xfId="10477"/>
    <cellStyle name="Heading 4 6 5 2 2 2" xfId="23740"/>
    <cellStyle name="Heading 4 6 5 2 3" xfId="10478"/>
    <cellStyle name="Heading 4 6 5 2 3 2" xfId="34523"/>
    <cellStyle name="Heading 4 6 5 2 4" xfId="23739"/>
    <cellStyle name="Heading 4 6 5 3" xfId="10479"/>
    <cellStyle name="Heading 4 6 5 3 2" xfId="10480"/>
    <cellStyle name="Heading 4 6 5 3 2 2" xfId="37167"/>
    <cellStyle name="Heading 4 6 5 3 3" xfId="10481"/>
    <cellStyle name="Heading 4 6 5 3 3 2" xfId="34470"/>
    <cellStyle name="Heading 4 6 5 3 4" xfId="23741"/>
    <cellStyle name="Heading 4 6 5 4" xfId="10482"/>
    <cellStyle name="Heading 4 6 5 4 2" xfId="10483"/>
    <cellStyle name="Heading 4 6 5 4 2 2" xfId="30740"/>
    <cellStyle name="Heading 4 6 5 4 3" xfId="10484"/>
    <cellStyle name="Heading 4 6 5 4 3 2" xfId="29509"/>
    <cellStyle name="Heading 4 6 5 4 4" xfId="10485"/>
    <cellStyle name="Heading 4 6 5 4 4 2" xfId="30430"/>
    <cellStyle name="Heading 4 6 5 4 5" xfId="10486"/>
    <cellStyle name="Heading 4 6 5 4 5 2" xfId="32767"/>
    <cellStyle name="Heading 4 6 5 4 6" xfId="10487"/>
    <cellStyle name="Heading 4 6 5 4 6 2" xfId="38800"/>
    <cellStyle name="Heading 4 6 5 4 7" xfId="10488"/>
    <cellStyle name="Heading 4 6 5 4 7 2" xfId="37166"/>
    <cellStyle name="Heading 4 6 5 4 8" xfId="28175"/>
    <cellStyle name="Heading 4 6 5 5" xfId="10489"/>
    <cellStyle name="Heading 4 6 5 5 2" xfId="28508"/>
    <cellStyle name="Heading 4 6 5 6" xfId="10490"/>
    <cellStyle name="Heading 4 6 5 6 2" xfId="31554"/>
    <cellStyle name="Heading 4 6 5 7" xfId="10491"/>
    <cellStyle name="Heading 4 6 5 7 2" xfId="31054"/>
    <cellStyle name="Heading 4 6 5 8" xfId="23738"/>
    <cellStyle name="Heading 4 6 6" xfId="10492"/>
    <cellStyle name="Heading 4 6 6 2" xfId="10493"/>
    <cellStyle name="Heading 4 6 6 2 2" xfId="10494"/>
    <cellStyle name="Heading 4 6 6 2 2 2" xfId="23744"/>
    <cellStyle name="Heading 4 6 6 2 3" xfId="10495"/>
    <cellStyle name="Heading 4 6 6 2 3 2" xfId="34524"/>
    <cellStyle name="Heading 4 6 6 2 4" xfId="23743"/>
    <cellStyle name="Heading 4 6 6 3" xfId="10496"/>
    <cellStyle name="Heading 4 6 6 3 2" xfId="10497"/>
    <cellStyle name="Heading 4 6 6 3 2 2" xfId="37169"/>
    <cellStyle name="Heading 4 6 6 3 3" xfId="10498"/>
    <cellStyle name="Heading 4 6 6 3 3 2" xfId="34469"/>
    <cellStyle name="Heading 4 6 6 3 4" xfId="23745"/>
    <cellStyle name="Heading 4 6 6 4" xfId="10499"/>
    <cellStyle name="Heading 4 6 6 4 2" xfId="10500"/>
    <cellStyle name="Heading 4 6 6 4 2 2" xfId="30744"/>
    <cellStyle name="Heading 4 6 6 4 3" xfId="10501"/>
    <cellStyle name="Heading 4 6 6 4 3 2" xfId="29507"/>
    <cellStyle name="Heading 4 6 6 4 4" xfId="10502"/>
    <cellStyle name="Heading 4 6 6 4 4 2" xfId="30431"/>
    <cellStyle name="Heading 4 6 6 4 5" xfId="10503"/>
    <cellStyle name="Heading 4 6 6 4 5 2" xfId="32768"/>
    <cellStyle name="Heading 4 6 6 4 6" xfId="10504"/>
    <cellStyle name="Heading 4 6 6 4 6 2" xfId="38801"/>
    <cellStyle name="Heading 4 6 6 4 7" xfId="10505"/>
    <cellStyle name="Heading 4 6 6 4 7 2" xfId="37168"/>
    <cellStyle name="Heading 4 6 6 4 8" xfId="28176"/>
    <cellStyle name="Heading 4 6 6 5" xfId="10506"/>
    <cellStyle name="Heading 4 6 6 5 2" xfId="28507"/>
    <cellStyle name="Heading 4 6 6 6" xfId="10507"/>
    <cellStyle name="Heading 4 6 6 6 2" xfId="31555"/>
    <cellStyle name="Heading 4 6 6 7" xfId="10508"/>
    <cellStyle name="Heading 4 6 6 7 2" xfId="31053"/>
    <cellStyle name="Heading 4 6 6 8" xfId="23742"/>
    <cellStyle name="Heading 4 6 7" xfId="10509"/>
    <cellStyle name="Heading 4 6 7 2" xfId="10510"/>
    <cellStyle name="Heading 4 6 7 2 2" xfId="10511"/>
    <cellStyle name="Heading 4 6 7 2 2 2" xfId="37170"/>
    <cellStyle name="Heading 4 6 7 2 3" xfId="10512"/>
    <cellStyle name="Heading 4 6 7 2 3 2" xfId="34525"/>
    <cellStyle name="Heading 4 6 7 2 4" xfId="23747"/>
    <cellStyle name="Heading 4 6 7 3" xfId="10513"/>
    <cellStyle name="Heading 4 6 7 3 2" xfId="10514"/>
    <cellStyle name="Heading 4 6 7 3 2 2" xfId="37171"/>
    <cellStyle name="Heading 4 6 7 3 3" xfId="10515"/>
    <cellStyle name="Heading 4 6 7 3 3 2" xfId="34468"/>
    <cellStyle name="Heading 4 6 7 3 4" xfId="23748"/>
    <cellStyle name="Heading 4 6 7 4" xfId="10516"/>
    <cellStyle name="Heading 4 6 7 4 2" xfId="35497"/>
    <cellStyle name="Heading 4 6 7 5" xfId="23746"/>
    <cellStyle name="Heading 4 6 8" xfId="10517"/>
    <cellStyle name="Heading 4 6 8 2" xfId="10518"/>
    <cellStyle name="Heading 4 6 8 2 2" xfId="10519"/>
    <cellStyle name="Heading 4 6 8 2 2 2" xfId="37172"/>
    <cellStyle name="Heading 4 6 8 2 3" xfId="10520"/>
    <cellStyle name="Heading 4 6 8 2 3 2" xfId="34526"/>
    <cellStyle name="Heading 4 6 8 2 4" xfId="23750"/>
    <cellStyle name="Heading 4 6 8 3" xfId="10521"/>
    <cellStyle name="Heading 4 6 8 3 2" xfId="10522"/>
    <cellStyle name="Heading 4 6 8 3 2 2" xfId="37173"/>
    <cellStyle name="Heading 4 6 8 3 3" xfId="10523"/>
    <cellStyle name="Heading 4 6 8 3 3 2" xfId="34467"/>
    <cellStyle name="Heading 4 6 8 3 4" xfId="23751"/>
    <cellStyle name="Heading 4 6 8 4" xfId="10524"/>
    <cellStyle name="Heading 4 6 8 4 2" xfId="35498"/>
    <cellStyle name="Heading 4 6 8 5" xfId="23749"/>
    <cellStyle name="Heading 4 6 9" xfId="10525"/>
    <cellStyle name="Heading 4 6 9 2" xfId="10526"/>
    <cellStyle name="Heading 4 6 9 2 2" xfId="10527"/>
    <cellStyle name="Heading 4 6 9 2 2 2" xfId="37174"/>
    <cellStyle name="Heading 4 6 9 2 3" xfId="10528"/>
    <cellStyle name="Heading 4 6 9 2 3 2" xfId="34527"/>
    <cellStyle name="Heading 4 6 9 2 4" xfId="23753"/>
    <cellStyle name="Heading 4 6 9 3" xfId="10529"/>
    <cellStyle name="Heading 4 6 9 3 2" xfId="10530"/>
    <cellStyle name="Heading 4 6 9 3 2 2" xfId="37175"/>
    <cellStyle name="Heading 4 6 9 3 3" xfId="10531"/>
    <cellStyle name="Heading 4 6 9 3 3 2" xfId="34466"/>
    <cellStyle name="Heading 4 6 9 3 4" xfId="23754"/>
    <cellStyle name="Heading 4 6 9 4" xfId="10532"/>
    <cellStyle name="Heading 4 6 9 4 2" xfId="35499"/>
    <cellStyle name="Heading 4 6 9 5" xfId="23752"/>
    <cellStyle name="Heading 4 7" xfId="10533"/>
    <cellStyle name="Heading 4 7 10" xfId="10534"/>
    <cellStyle name="Heading 4 7 10 2" xfId="10535"/>
    <cellStyle name="Heading 4 7 10 2 2" xfId="10536"/>
    <cellStyle name="Heading 4 7 10 2 2 2" xfId="37177"/>
    <cellStyle name="Heading 4 7 10 2 3" xfId="10537"/>
    <cellStyle name="Heading 4 7 10 2 3 2" xfId="34529"/>
    <cellStyle name="Heading 4 7 10 2 4" xfId="23757"/>
    <cellStyle name="Heading 4 7 10 3" xfId="10538"/>
    <cellStyle name="Heading 4 7 10 3 2" xfId="10539"/>
    <cellStyle name="Heading 4 7 10 3 2 2" xfId="37178"/>
    <cellStyle name="Heading 4 7 10 3 3" xfId="10540"/>
    <cellStyle name="Heading 4 7 10 3 3 2" xfId="34464"/>
    <cellStyle name="Heading 4 7 10 3 4" xfId="23758"/>
    <cellStyle name="Heading 4 7 10 4" xfId="10541"/>
    <cellStyle name="Heading 4 7 10 4 2" xfId="35500"/>
    <cellStyle name="Heading 4 7 10 5" xfId="23756"/>
    <cellStyle name="Heading 4 7 11" xfId="10542"/>
    <cellStyle name="Heading 4 7 11 2" xfId="10543"/>
    <cellStyle name="Heading 4 7 11 2 2" xfId="10544"/>
    <cellStyle name="Heading 4 7 11 2 2 2" xfId="37179"/>
    <cellStyle name="Heading 4 7 11 2 3" xfId="10545"/>
    <cellStyle name="Heading 4 7 11 2 3 2" xfId="34530"/>
    <cellStyle name="Heading 4 7 11 2 4" xfId="23760"/>
    <cellStyle name="Heading 4 7 11 3" xfId="10546"/>
    <cellStyle name="Heading 4 7 11 3 2" xfId="10547"/>
    <cellStyle name="Heading 4 7 11 3 2 2" xfId="37180"/>
    <cellStyle name="Heading 4 7 11 3 3" xfId="10548"/>
    <cellStyle name="Heading 4 7 11 3 3 2" xfId="34463"/>
    <cellStyle name="Heading 4 7 11 3 4" xfId="23761"/>
    <cellStyle name="Heading 4 7 11 4" xfId="10549"/>
    <cellStyle name="Heading 4 7 11 4 2" xfId="35501"/>
    <cellStyle name="Heading 4 7 11 5" xfId="23759"/>
    <cellStyle name="Heading 4 7 12" xfId="10550"/>
    <cellStyle name="Heading 4 7 12 2" xfId="10551"/>
    <cellStyle name="Heading 4 7 12 2 2" xfId="10552"/>
    <cellStyle name="Heading 4 7 12 2 2 2" xfId="37181"/>
    <cellStyle name="Heading 4 7 12 2 3" xfId="10553"/>
    <cellStyle name="Heading 4 7 12 2 3 2" xfId="34531"/>
    <cellStyle name="Heading 4 7 12 2 4" xfId="23763"/>
    <cellStyle name="Heading 4 7 12 3" xfId="10554"/>
    <cellStyle name="Heading 4 7 12 3 2" xfId="10555"/>
    <cellStyle name="Heading 4 7 12 3 2 2" xfId="37182"/>
    <cellStyle name="Heading 4 7 12 3 3" xfId="10556"/>
    <cellStyle name="Heading 4 7 12 3 3 2" xfId="34462"/>
    <cellStyle name="Heading 4 7 12 3 4" xfId="23764"/>
    <cellStyle name="Heading 4 7 12 4" xfId="10557"/>
    <cellStyle name="Heading 4 7 12 4 2" xfId="35502"/>
    <cellStyle name="Heading 4 7 12 5" xfId="23762"/>
    <cellStyle name="Heading 4 7 13" xfId="10558"/>
    <cellStyle name="Heading 4 7 13 2" xfId="10559"/>
    <cellStyle name="Heading 4 7 13 2 2" xfId="10560"/>
    <cellStyle name="Heading 4 7 13 2 2 2" xfId="37183"/>
    <cellStyle name="Heading 4 7 13 2 3" xfId="10561"/>
    <cellStyle name="Heading 4 7 13 2 3 2" xfId="34532"/>
    <cellStyle name="Heading 4 7 13 2 4" xfId="23766"/>
    <cellStyle name="Heading 4 7 13 3" xfId="10562"/>
    <cellStyle name="Heading 4 7 13 3 2" xfId="10563"/>
    <cellStyle name="Heading 4 7 13 3 2 2" xfId="37184"/>
    <cellStyle name="Heading 4 7 13 3 3" xfId="10564"/>
    <cellStyle name="Heading 4 7 13 3 3 2" xfId="34461"/>
    <cellStyle name="Heading 4 7 13 3 4" xfId="23767"/>
    <cellStyle name="Heading 4 7 13 4" xfId="10565"/>
    <cellStyle name="Heading 4 7 13 4 2" xfId="35503"/>
    <cellStyle name="Heading 4 7 13 5" xfId="23765"/>
    <cellStyle name="Heading 4 7 14" xfId="10566"/>
    <cellStyle name="Heading 4 7 14 2" xfId="10567"/>
    <cellStyle name="Heading 4 7 14 2 2" xfId="10568"/>
    <cellStyle name="Heading 4 7 14 2 2 2" xfId="37185"/>
    <cellStyle name="Heading 4 7 14 2 3" xfId="10569"/>
    <cellStyle name="Heading 4 7 14 2 3 2" xfId="34533"/>
    <cellStyle name="Heading 4 7 14 2 4" xfId="23769"/>
    <cellStyle name="Heading 4 7 14 3" xfId="10570"/>
    <cellStyle name="Heading 4 7 14 3 2" xfId="10571"/>
    <cellStyle name="Heading 4 7 14 3 2 2" xfId="37186"/>
    <cellStyle name="Heading 4 7 14 3 3" xfId="10572"/>
    <cellStyle name="Heading 4 7 14 3 3 2" xfId="34460"/>
    <cellStyle name="Heading 4 7 14 3 4" xfId="23770"/>
    <cellStyle name="Heading 4 7 14 4" xfId="10573"/>
    <cellStyle name="Heading 4 7 14 4 2" xfId="35504"/>
    <cellStyle name="Heading 4 7 14 5" xfId="23768"/>
    <cellStyle name="Heading 4 7 15" xfId="10574"/>
    <cellStyle name="Heading 4 7 15 2" xfId="10575"/>
    <cellStyle name="Heading 4 7 15 2 2" xfId="10576"/>
    <cellStyle name="Heading 4 7 15 2 2 2" xfId="37187"/>
    <cellStyle name="Heading 4 7 15 2 3" xfId="10577"/>
    <cellStyle name="Heading 4 7 15 2 3 2" xfId="34534"/>
    <cellStyle name="Heading 4 7 15 2 4" xfId="23772"/>
    <cellStyle name="Heading 4 7 15 3" xfId="10578"/>
    <cellStyle name="Heading 4 7 15 3 2" xfId="10579"/>
    <cellStyle name="Heading 4 7 15 3 2 2" xfId="37188"/>
    <cellStyle name="Heading 4 7 15 3 3" xfId="10580"/>
    <cellStyle name="Heading 4 7 15 3 3 2" xfId="34459"/>
    <cellStyle name="Heading 4 7 15 3 4" xfId="23773"/>
    <cellStyle name="Heading 4 7 15 4" xfId="10581"/>
    <cellStyle name="Heading 4 7 15 4 2" xfId="35505"/>
    <cellStyle name="Heading 4 7 15 5" xfId="23771"/>
    <cellStyle name="Heading 4 7 16" xfId="10582"/>
    <cellStyle name="Heading 4 7 16 2" xfId="10583"/>
    <cellStyle name="Heading 4 7 16 2 2" xfId="10584"/>
    <cellStyle name="Heading 4 7 16 2 2 2" xfId="37189"/>
    <cellStyle name="Heading 4 7 16 2 3" xfId="10585"/>
    <cellStyle name="Heading 4 7 16 2 3 2" xfId="34535"/>
    <cellStyle name="Heading 4 7 16 2 4" xfId="23775"/>
    <cellStyle name="Heading 4 7 16 3" xfId="10586"/>
    <cellStyle name="Heading 4 7 16 3 2" xfId="10587"/>
    <cellStyle name="Heading 4 7 16 3 2 2" xfId="37190"/>
    <cellStyle name="Heading 4 7 16 3 3" xfId="10588"/>
    <cellStyle name="Heading 4 7 16 3 3 2" xfId="34458"/>
    <cellStyle name="Heading 4 7 16 3 4" xfId="23776"/>
    <cellStyle name="Heading 4 7 16 4" xfId="10589"/>
    <cellStyle name="Heading 4 7 16 4 2" xfId="35506"/>
    <cellStyle name="Heading 4 7 16 5" xfId="23774"/>
    <cellStyle name="Heading 4 7 17" xfId="10590"/>
    <cellStyle name="Heading 4 7 17 2" xfId="10591"/>
    <cellStyle name="Heading 4 7 17 2 2" xfId="10592"/>
    <cellStyle name="Heading 4 7 17 2 2 2" xfId="37191"/>
    <cellStyle name="Heading 4 7 17 2 3" xfId="10593"/>
    <cellStyle name="Heading 4 7 17 2 3 2" xfId="34536"/>
    <cellStyle name="Heading 4 7 17 2 4" xfId="23778"/>
    <cellStyle name="Heading 4 7 17 3" xfId="10594"/>
    <cellStyle name="Heading 4 7 17 3 2" xfId="10595"/>
    <cellStyle name="Heading 4 7 17 3 2 2" xfId="37192"/>
    <cellStyle name="Heading 4 7 17 3 3" xfId="10596"/>
    <cellStyle name="Heading 4 7 17 3 3 2" xfId="34457"/>
    <cellStyle name="Heading 4 7 17 3 4" xfId="23779"/>
    <cellStyle name="Heading 4 7 17 4" xfId="10597"/>
    <cellStyle name="Heading 4 7 17 4 2" xfId="35507"/>
    <cellStyle name="Heading 4 7 17 5" xfId="23777"/>
    <cellStyle name="Heading 4 7 18" xfId="10598"/>
    <cellStyle name="Heading 4 7 18 2" xfId="10599"/>
    <cellStyle name="Heading 4 7 18 2 2" xfId="10600"/>
    <cellStyle name="Heading 4 7 18 2 2 2" xfId="37193"/>
    <cellStyle name="Heading 4 7 18 2 3" xfId="10601"/>
    <cellStyle name="Heading 4 7 18 2 3 2" xfId="34537"/>
    <cellStyle name="Heading 4 7 18 2 4" xfId="23781"/>
    <cellStyle name="Heading 4 7 18 3" xfId="10602"/>
    <cellStyle name="Heading 4 7 18 3 2" xfId="10603"/>
    <cellStyle name="Heading 4 7 18 3 2 2" xfId="37194"/>
    <cellStyle name="Heading 4 7 18 3 3" xfId="10604"/>
    <cellStyle name="Heading 4 7 18 3 3 2" xfId="34456"/>
    <cellStyle name="Heading 4 7 18 3 4" xfId="23782"/>
    <cellStyle name="Heading 4 7 18 4" xfId="10605"/>
    <cellStyle name="Heading 4 7 18 4 2" xfId="35508"/>
    <cellStyle name="Heading 4 7 18 5" xfId="23780"/>
    <cellStyle name="Heading 4 7 19" xfId="10606"/>
    <cellStyle name="Heading 4 7 19 2" xfId="10607"/>
    <cellStyle name="Heading 4 7 19 2 2" xfId="10608"/>
    <cellStyle name="Heading 4 7 19 2 2 2" xfId="37195"/>
    <cellStyle name="Heading 4 7 19 2 3" xfId="10609"/>
    <cellStyle name="Heading 4 7 19 2 3 2" xfId="34538"/>
    <cellStyle name="Heading 4 7 19 2 4" xfId="23784"/>
    <cellStyle name="Heading 4 7 19 3" xfId="10610"/>
    <cellStyle name="Heading 4 7 19 3 2" xfId="10611"/>
    <cellStyle name="Heading 4 7 19 3 2 2" xfId="37196"/>
    <cellStyle name="Heading 4 7 19 3 3" xfId="10612"/>
    <cellStyle name="Heading 4 7 19 3 3 2" xfId="34455"/>
    <cellStyle name="Heading 4 7 19 3 4" xfId="23785"/>
    <cellStyle name="Heading 4 7 19 4" xfId="10613"/>
    <cellStyle name="Heading 4 7 19 4 2" xfId="35509"/>
    <cellStyle name="Heading 4 7 19 5" xfId="23783"/>
    <cellStyle name="Heading 4 7 2" xfId="10614"/>
    <cellStyle name="Heading 4 7 2 2" xfId="10615"/>
    <cellStyle name="Heading 4 7 2 2 2" xfId="10616"/>
    <cellStyle name="Heading 4 7 2 2 2 2" xfId="23788"/>
    <cellStyle name="Heading 4 7 2 2 3" xfId="10617"/>
    <cellStyle name="Heading 4 7 2 2 3 2" xfId="34539"/>
    <cellStyle name="Heading 4 7 2 2 4" xfId="23787"/>
    <cellStyle name="Heading 4 7 2 3" xfId="10618"/>
    <cellStyle name="Heading 4 7 2 3 2" xfId="10619"/>
    <cellStyle name="Heading 4 7 2 3 2 2" xfId="37198"/>
    <cellStyle name="Heading 4 7 2 3 3" xfId="10620"/>
    <cellStyle name="Heading 4 7 2 3 3 2" xfId="34454"/>
    <cellStyle name="Heading 4 7 2 3 4" xfId="23789"/>
    <cellStyle name="Heading 4 7 2 4" xfId="10621"/>
    <cellStyle name="Heading 4 7 2 4 2" xfId="10622"/>
    <cellStyle name="Heading 4 7 2 4 2 2" xfId="30788"/>
    <cellStyle name="Heading 4 7 2 4 3" xfId="10623"/>
    <cellStyle name="Heading 4 7 2 4 3 2" xfId="29491"/>
    <cellStyle name="Heading 4 7 2 4 4" xfId="10624"/>
    <cellStyle name="Heading 4 7 2 4 4 2" xfId="30452"/>
    <cellStyle name="Heading 4 7 2 4 5" xfId="10625"/>
    <cellStyle name="Heading 4 7 2 4 5 2" xfId="29738"/>
    <cellStyle name="Heading 4 7 2 4 6" xfId="10626"/>
    <cellStyle name="Heading 4 7 2 4 6 2" xfId="38803"/>
    <cellStyle name="Heading 4 7 2 4 7" xfId="10627"/>
    <cellStyle name="Heading 4 7 2 4 7 2" xfId="37197"/>
    <cellStyle name="Heading 4 7 2 4 8" xfId="28178"/>
    <cellStyle name="Heading 4 7 2 5" xfId="10628"/>
    <cellStyle name="Heading 4 7 2 5 2" xfId="28505"/>
    <cellStyle name="Heading 4 7 2 6" xfId="10629"/>
    <cellStyle name="Heading 4 7 2 6 2" xfId="31557"/>
    <cellStyle name="Heading 4 7 2 7" xfId="10630"/>
    <cellStyle name="Heading 4 7 2 7 2" xfId="31050"/>
    <cellStyle name="Heading 4 7 2 8" xfId="23786"/>
    <cellStyle name="Heading 4 7 20" xfId="10631"/>
    <cellStyle name="Heading 4 7 20 2" xfId="10632"/>
    <cellStyle name="Heading 4 7 20 2 2" xfId="10633"/>
    <cellStyle name="Heading 4 7 20 2 2 2" xfId="37199"/>
    <cellStyle name="Heading 4 7 20 2 3" xfId="10634"/>
    <cellStyle name="Heading 4 7 20 2 3 2" xfId="34540"/>
    <cellStyle name="Heading 4 7 20 2 4" xfId="23791"/>
    <cellStyle name="Heading 4 7 20 3" xfId="10635"/>
    <cellStyle name="Heading 4 7 20 3 2" xfId="10636"/>
    <cellStyle name="Heading 4 7 20 3 2 2" xfId="37200"/>
    <cellStyle name="Heading 4 7 20 3 3" xfId="10637"/>
    <cellStyle name="Heading 4 7 20 3 3 2" xfId="34453"/>
    <cellStyle name="Heading 4 7 20 3 4" xfId="23792"/>
    <cellStyle name="Heading 4 7 20 4" xfId="10638"/>
    <cellStyle name="Heading 4 7 20 4 2" xfId="35510"/>
    <cellStyle name="Heading 4 7 20 5" xfId="23790"/>
    <cellStyle name="Heading 4 7 21" xfId="10639"/>
    <cellStyle name="Heading 4 7 21 2" xfId="10640"/>
    <cellStyle name="Heading 4 7 21 2 2" xfId="10641"/>
    <cellStyle name="Heading 4 7 21 2 2 2" xfId="37201"/>
    <cellStyle name="Heading 4 7 21 2 3" xfId="10642"/>
    <cellStyle name="Heading 4 7 21 2 3 2" xfId="34541"/>
    <cellStyle name="Heading 4 7 21 2 4" xfId="23794"/>
    <cellStyle name="Heading 4 7 21 3" xfId="10643"/>
    <cellStyle name="Heading 4 7 21 3 2" xfId="10644"/>
    <cellStyle name="Heading 4 7 21 3 2 2" xfId="37202"/>
    <cellStyle name="Heading 4 7 21 3 3" xfId="10645"/>
    <cellStyle name="Heading 4 7 21 3 3 2" xfId="34452"/>
    <cellStyle name="Heading 4 7 21 3 4" xfId="23795"/>
    <cellStyle name="Heading 4 7 21 4" xfId="10646"/>
    <cellStyle name="Heading 4 7 21 4 2" xfId="35511"/>
    <cellStyle name="Heading 4 7 21 5" xfId="23793"/>
    <cellStyle name="Heading 4 7 22" xfId="10647"/>
    <cellStyle name="Heading 4 7 22 2" xfId="10648"/>
    <cellStyle name="Heading 4 7 22 2 2" xfId="10649"/>
    <cellStyle name="Heading 4 7 22 2 2 2" xfId="37203"/>
    <cellStyle name="Heading 4 7 22 2 3" xfId="10650"/>
    <cellStyle name="Heading 4 7 22 2 3 2" xfId="34542"/>
    <cellStyle name="Heading 4 7 22 2 4" xfId="23797"/>
    <cellStyle name="Heading 4 7 22 3" xfId="10651"/>
    <cellStyle name="Heading 4 7 22 3 2" xfId="10652"/>
    <cellStyle name="Heading 4 7 22 3 2 2" xfId="37204"/>
    <cellStyle name="Heading 4 7 22 3 3" xfId="10653"/>
    <cellStyle name="Heading 4 7 22 3 3 2" xfId="34451"/>
    <cellStyle name="Heading 4 7 22 3 4" xfId="23798"/>
    <cellStyle name="Heading 4 7 22 4" xfId="10654"/>
    <cellStyle name="Heading 4 7 22 4 2" xfId="35512"/>
    <cellStyle name="Heading 4 7 22 5" xfId="23796"/>
    <cellStyle name="Heading 4 7 23" xfId="10655"/>
    <cellStyle name="Heading 4 7 23 2" xfId="10656"/>
    <cellStyle name="Heading 4 7 23 2 2" xfId="10657"/>
    <cellStyle name="Heading 4 7 23 2 2 2" xfId="37205"/>
    <cellStyle name="Heading 4 7 23 2 3" xfId="10658"/>
    <cellStyle name="Heading 4 7 23 2 3 2" xfId="34543"/>
    <cellStyle name="Heading 4 7 23 2 4" xfId="23800"/>
    <cellStyle name="Heading 4 7 23 3" xfId="10659"/>
    <cellStyle name="Heading 4 7 23 3 2" xfId="10660"/>
    <cellStyle name="Heading 4 7 23 3 2 2" xfId="37206"/>
    <cellStyle name="Heading 4 7 23 3 3" xfId="10661"/>
    <cellStyle name="Heading 4 7 23 3 3 2" xfId="34450"/>
    <cellStyle name="Heading 4 7 23 3 4" xfId="23801"/>
    <cellStyle name="Heading 4 7 23 4" xfId="10662"/>
    <cellStyle name="Heading 4 7 23 4 2" xfId="35513"/>
    <cellStyle name="Heading 4 7 23 5" xfId="23799"/>
    <cellStyle name="Heading 4 7 24" xfId="10663"/>
    <cellStyle name="Heading 4 7 24 2" xfId="10664"/>
    <cellStyle name="Heading 4 7 24 2 2" xfId="10665"/>
    <cellStyle name="Heading 4 7 24 2 2 2" xfId="37207"/>
    <cellStyle name="Heading 4 7 24 2 3" xfId="10666"/>
    <cellStyle name="Heading 4 7 24 2 3 2" xfId="34544"/>
    <cellStyle name="Heading 4 7 24 2 4" xfId="23803"/>
    <cellStyle name="Heading 4 7 24 3" xfId="10667"/>
    <cellStyle name="Heading 4 7 24 3 2" xfId="10668"/>
    <cellStyle name="Heading 4 7 24 3 2 2" xfId="37208"/>
    <cellStyle name="Heading 4 7 24 3 3" xfId="10669"/>
    <cellStyle name="Heading 4 7 24 3 3 2" xfId="34449"/>
    <cellStyle name="Heading 4 7 24 3 4" xfId="23804"/>
    <cellStyle name="Heading 4 7 24 4" xfId="10670"/>
    <cellStyle name="Heading 4 7 24 4 2" xfId="35514"/>
    <cellStyle name="Heading 4 7 24 5" xfId="23802"/>
    <cellStyle name="Heading 4 7 25" xfId="10671"/>
    <cellStyle name="Heading 4 7 25 2" xfId="23805"/>
    <cellStyle name="Heading 4 7 26" xfId="10672"/>
    <cellStyle name="Heading 4 7 26 2" xfId="23806"/>
    <cellStyle name="Heading 4 7 27" xfId="10673"/>
    <cellStyle name="Heading 4 7 27 2" xfId="23807"/>
    <cellStyle name="Heading 4 7 28" xfId="10674"/>
    <cellStyle name="Heading 4 7 28 2" xfId="23808"/>
    <cellStyle name="Heading 4 7 29" xfId="10675"/>
    <cellStyle name="Heading 4 7 29 2" xfId="23809"/>
    <cellStyle name="Heading 4 7 3" xfId="10676"/>
    <cellStyle name="Heading 4 7 3 2" xfId="10677"/>
    <cellStyle name="Heading 4 7 3 2 2" xfId="10678"/>
    <cellStyle name="Heading 4 7 3 2 2 2" xfId="23812"/>
    <cellStyle name="Heading 4 7 3 2 3" xfId="10679"/>
    <cellStyle name="Heading 4 7 3 2 3 2" xfId="34545"/>
    <cellStyle name="Heading 4 7 3 2 4" xfId="23811"/>
    <cellStyle name="Heading 4 7 3 3" xfId="10680"/>
    <cellStyle name="Heading 4 7 3 3 2" xfId="10681"/>
    <cellStyle name="Heading 4 7 3 3 2 2" xfId="37210"/>
    <cellStyle name="Heading 4 7 3 3 3" xfId="10682"/>
    <cellStyle name="Heading 4 7 3 3 3 2" xfId="34448"/>
    <cellStyle name="Heading 4 7 3 3 4" xfId="23813"/>
    <cellStyle name="Heading 4 7 3 4" xfId="10683"/>
    <cellStyle name="Heading 4 7 3 4 2" xfId="10684"/>
    <cellStyle name="Heading 4 7 3 4 2 2" xfId="30812"/>
    <cellStyle name="Heading 4 7 3 4 3" xfId="10685"/>
    <cellStyle name="Heading 4 7 3 4 3 2" xfId="29488"/>
    <cellStyle name="Heading 4 7 3 4 4" xfId="10686"/>
    <cellStyle name="Heading 4 7 3 4 4 2" xfId="30454"/>
    <cellStyle name="Heading 4 7 3 4 5" xfId="10687"/>
    <cellStyle name="Heading 4 7 3 4 5 2" xfId="27646"/>
    <cellStyle name="Heading 4 7 3 4 6" xfId="10688"/>
    <cellStyle name="Heading 4 7 3 4 6 2" xfId="38804"/>
    <cellStyle name="Heading 4 7 3 4 7" xfId="10689"/>
    <cellStyle name="Heading 4 7 3 4 7 2" xfId="37209"/>
    <cellStyle name="Heading 4 7 3 4 8" xfId="28179"/>
    <cellStyle name="Heading 4 7 3 5" xfId="10690"/>
    <cellStyle name="Heading 4 7 3 5 2" xfId="28504"/>
    <cellStyle name="Heading 4 7 3 6" xfId="10691"/>
    <cellStyle name="Heading 4 7 3 6 2" xfId="31558"/>
    <cellStyle name="Heading 4 7 3 7" xfId="10692"/>
    <cellStyle name="Heading 4 7 3 7 2" xfId="29117"/>
    <cellStyle name="Heading 4 7 3 8" xfId="23810"/>
    <cellStyle name="Heading 4 7 30" xfId="10693"/>
    <cellStyle name="Heading 4 7 30 2" xfId="23814"/>
    <cellStyle name="Heading 4 7 31" xfId="10694"/>
    <cellStyle name="Heading 4 7 31 2" xfId="23815"/>
    <cellStyle name="Heading 4 7 32" xfId="10695"/>
    <cellStyle name="Heading 4 7 32 2" xfId="23816"/>
    <cellStyle name="Heading 4 7 33" xfId="10696"/>
    <cellStyle name="Heading 4 7 33 2" xfId="23817"/>
    <cellStyle name="Heading 4 7 34" xfId="10697"/>
    <cellStyle name="Heading 4 7 34 2" xfId="23818"/>
    <cellStyle name="Heading 4 7 35" xfId="10698"/>
    <cellStyle name="Heading 4 7 35 2" xfId="23819"/>
    <cellStyle name="Heading 4 7 36" xfId="10699"/>
    <cellStyle name="Heading 4 7 36 2" xfId="23820"/>
    <cellStyle name="Heading 4 7 37" xfId="10700"/>
    <cellStyle name="Heading 4 7 37 2" xfId="23821"/>
    <cellStyle name="Heading 4 7 38" xfId="10701"/>
    <cellStyle name="Heading 4 7 38 2" xfId="23822"/>
    <cellStyle name="Heading 4 7 39" xfId="10702"/>
    <cellStyle name="Heading 4 7 39 2" xfId="23823"/>
    <cellStyle name="Heading 4 7 4" xfId="10703"/>
    <cellStyle name="Heading 4 7 4 2" xfId="10704"/>
    <cellStyle name="Heading 4 7 4 2 2" xfId="10705"/>
    <cellStyle name="Heading 4 7 4 2 2 2" xfId="23826"/>
    <cellStyle name="Heading 4 7 4 2 3" xfId="10706"/>
    <cellStyle name="Heading 4 7 4 2 3 2" xfId="34546"/>
    <cellStyle name="Heading 4 7 4 2 4" xfId="23825"/>
    <cellStyle name="Heading 4 7 4 3" xfId="10707"/>
    <cellStyle name="Heading 4 7 4 3 2" xfId="10708"/>
    <cellStyle name="Heading 4 7 4 3 2 2" xfId="37212"/>
    <cellStyle name="Heading 4 7 4 3 3" xfId="10709"/>
    <cellStyle name="Heading 4 7 4 3 3 2" xfId="34447"/>
    <cellStyle name="Heading 4 7 4 3 4" xfId="23827"/>
    <cellStyle name="Heading 4 7 4 4" xfId="10710"/>
    <cellStyle name="Heading 4 7 4 4 2" xfId="10711"/>
    <cellStyle name="Heading 4 7 4 4 2 2" xfId="30826"/>
    <cellStyle name="Heading 4 7 4 4 3" xfId="10712"/>
    <cellStyle name="Heading 4 7 4 4 3 2" xfId="29487"/>
    <cellStyle name="Heading 4 7 4 4 4" xfId="10713"/>
    <cellStyle name="Heading 4 7 4 4 4 2" xfId="32124"/>
    <cellStyle name="Heading 4 7 4 4 5" xfId="10714"/>
    <cellStyle name="Heading 4 7 4 4 5 2" xfId="27645"/>
    <cellStyle name="Heading 4 7 4 4 6" xfId="10715"/>
    <cellStyle name="Heading 4 7 4 4 6 2" xfId="38805"/>
    <cellStyle name="Heading 4 7 4 4 7" xfId="10716"/>
    <cellStyle name="Heading 4 7 4 4 7 2" xfId="37211"/>
    <cellStyle name="Heading 4 7 4 4 8" xfId="28180"/>
    <cellStyle name="Heading 4 7 4 5" xfId="10717"/>
    <cellStyle name="Heading 4 7 4 5 2" xfId="28503"/>
    <cellStyle name="Heading 4 7 4 6" xfId="10718"/>
    <cellStyle name="Heading 4 7 4 6 2" xfId="28349"/>
    <cellStyle name="Heading 4 7 4 7" xfId="10719"/>
    <cellStyle name="Heading 4 7 4 7 2" xfId="31049"/>
    <cellStyle name="Heading 4 7 4 8" xfId="23824"/>
    <cellStyle name="Heading 4 7 40" xfId="10720"/>
    <cellStyle name="Heading 4 7 40 2" xfId="10721"/>
    <cellStyle name="Heading 4 7 40 2 2" xfId="37213"/>
    <cellStyle name="Heading 4 7 40 3" xfId="10722"/>
    <cellStyle name="Heading 4 7 40 3 2" xfId="34528"/>
    <cellStyle name="Heading 4 7 40 4" xfId="23828"/>
    <cellStyle name="Heading 4 7 41" xfId="10723"/>
    <cellStyle name="Heading 4 7 41 2" xfId="10724"/>
    <cellStyle name="Heading 4 7 41 2 2" xfId="37214"/>
    <cellStyle name="Heading 4 7 41 3" xfId="10725"/>
    <cellStyle name="Heading 4 7 41 3 2" xfId="34465"/>
    <cellStyle name="Heading 4 7 41 4" xfId="23829"/>
    <cellStyle name="Heading 4 7 42" xfId="10726"/>
    <cellStyle name="Heading 4 7 42 2" xfId="10727"/>
    <cellStyle name="Heading 4 7 42 2 2" xfId="30757"/>
    <cellStyle name="Heading 4 7 42 3" xfId="10728"/>
    <cellStyle name="Heading 4 7 42 3 2" xfId="27586"/>
    <cellStyle name="Heading 4 7 42 4" xfId="10729"/>
    <cellStyle name="Heading 4 7 42 4 2" xfId="30445"/>
    <cellStyle name="Heading 4 7 42 5" xfId="10730"/>
    <cellStyle name="Heading 4 7 42 5 2" xfId="32777"/>
    <cellStyle name="Heading 4 7 42 6" xfId="10731"/>
    <cellStyle name="Heading 4 7 42 6 2" xfId="38802"/>
    <cellStyle name="Heading 4 7 42 7" xfId="10732"/>
    <cellStyle name="Heading 4 7 42 7 2" xfId="37176"/>
    <cellStyle name="Heading 4 7 42 8" xfId="28177"/>
    <cellStyle name="Heading 4 7 43" xfId="10733"/>
    <cellStyle name="Heading 4 7 43 2" xfId="28506"/>
    <cellStyle name="Heading 4 7 44" xfId="10734"/>
    <cellStyle name="Heading 4 7 44 2" xfId="31556"/>
    <cellStyle name="Heading 4 7 45" xfId="10735"/>
    <cellStyle name="Heading 4 7 45 2" xfId="31051"/>
    <cellStyle name="Heading 4 7 46" xfId="23755"/>
    <cellStyle name="Heading 4 7 5" xfId="10736"/>
    <cellStyle name="Heading 4 7 5 2" xfId="10737"/>
    <cellStyle name="Heading 4 7 5 2 2" xfId="10738"/>
    <cellStyle name="Heading 4 7 5 2 2 2" xfId="23832"/>
    <cellStyle name="Heading 4 7 5 2 3" xfId="10739"/>
    <cellStyle name="Heading 4 7 5 2 3 2" xfId="34547"/>
    <cellStyle name="Heading 4 7 5 2 4" xfId="23831"/>
    <cellStyle name="Heading 4 7 5 3" xfId="10740"/>
    <cellStyle name="Heading 4 7 5 3 2" xfId="10741"/>
    <cellStyle name="Heading 4 7 5 3 2 2" xfId="37216"/>
    <cellStyle name="Heading 4 7 5 3 3" xfId="10742"/>
    <cellStyle name="Heading 4 7 5 3 3 2" xfId="34446"/>
    <cellStyle name="Heading 4 7 5 3 4" xfId="23833"/>
    <cellStyle name="Heading 4 7 5 4" xfId="10743"/>
    <cellStyle name="Heading 4 7 5 4 2" xfId="10744"/>
    <cellStyle name="Heading 4 7 5 4 2 2" xfId="30832"/>
    <cellStyle name="Heading 4 7 5 4 3" xfId="10745"/>
    <cellStyle name="Heading 4 7 5 4 3 2" xfId="27583"/>
    <cellStyle name="Heading 4 7 5 4 4" xfId="10746"/>
    <cellStyle name="Heading 4 7 5 4 4 2" xfId="32127"/>
    <cellStyle name="Heading 4 7 5 4 5" xfId="10747"/>
    <cellStyle name="Heading 4 7 5 4 5 2" xfId="27644"/>
    <cellStyle name="Heading 4 7 5 4 6" xfId="10748"/>
    <cellStyle name="Heading 4 7 5 4 6 2" xfId="38806"/>
    <cellStyle name="Heading 4 7 5 4 7" xfId="10749"/>
    <cellStyle name="Heading 4 7 5 4 7 2" xfId="37215"/>
    <cellStyle name="Heading 4 7 5 4 8" xfId="28181"/>
    <cellStyle name="Heading 4 7 5 5" xfId="10750"/>
    <cellStyle name="Heading 4 7 5 5 2" xfId="28502"/>
    <cellStyle name="Heading 4 7 5 6" xfId="10751"/>
    <cellStyle name="Heading 4 7 5 6 2" xfId="28350"/>
    <cellStyle name="Heading 4 7 5 7" xfId="10752"/>
    <cellStyle name="Heading 4 7 5 7 2" xfId="31048"/>
    <cellStyle name="Heading 4 7 5 8" xfId="23830"/>
    <cellStyle name="Heading 4 7 6" xfId="10753"/>
    <cellStyle name="Heading 4 7 6 2" xfId="10754"/>
    <cellStyle name="Heading 4 7 6 2 2" xfId="10755"/>
    <cellStyle name="Heading 4 7 6 2 2 2" xfId="23836"/>
    <cellStyle name="Heading 4 7 6 2 3" xfId="10756"/>
    <cellStyle name="Heading 4 7 6 2 3 2" xfId="34548"/>
    <cellStyle name="Heading 4 7 6 2 4" xfId="23835"/>
    <cellStyle name="Heading 4 7 6 3" xfId="10757"/>
    <cellStyle name="Heading 4 7 6 3 2" xfId="10758"/>
    <cellStyle name="Heading 4 7 6 3 2 2" xfId="37218"/>
    <cellStyle name="Heading 4 7 6 3 3" xfId="10759"/>
    <cellStyle name="Heading 4 7 6 3 3 2" xfId="34445"/>
    <cellStyle name="Heading 4 7 6 3 4" xfId="23837"/>
    <cellStyle name="Heading 4 7 6 4" xfId="10760"/>
    <cellStyle name="Heading 4 7 6 4 2" xfId="10761"/>
    <cellStyle name="Heading 4 7 6 4 2 2" xfId="30836"/>
    <cellStyle name="Heading 4 7 6 4 3" xfId="10762"/>
    <cellStyle name="Heading 4 7 6 4 3 2" xfId="27582"/>
    <cellStyle name="Heading 4 7 6 4 4" xfId="10763"/>
    <cellStyle name="Heading 4 7 6 4 4 2" xfId="32128"/>
    <cellStyle name="Heading 4 7 6 4 5" xfId="10764"/>
    <cellStyle name="Heading 4 7 6 4 5 2" xfId="27642"/>
    <cellStyle name="Heading 4 7 6 4 6" xfId="10765"/>
    <cellStyle name="Heading 4 7 6 4 6 2" xfId="38807"/>
    <cellStyle name="Heading 4 7 6 4 7" xfId="10766"/>
    <cellStyle name="Heading 4 7 6 4 7 2" xfId="37217"/>
    <cellStyle name="Heading 4 7 6 4 8" xfId="28182"/>
    <cellStyle name="Heading 4 7 6 5" xfId="10767"/>
    <cellStyle name="Heading 4 7 6 5 2" xfId="28501"/>
    <cellStyle name="Heading 4 7 6 6" xfId="10768"/>
    <cellStyle name="Heading 4 7 6 6 2" xfId="28351"/>
    <cellStyle name="Heading 4 7 6 7" xfId="10769"/>
    <cellStyle name="Heading 4 7 6 7 2" xfId="31047"/>
    <cellStyle name="Heading 4 7 6 8" xfId="23834"/>
    <cellStyle name="Heading 4 7 7" xfId="10770"/>
    <cellStyle name="Heading 4 7 7 2" xfId="10771"/>
    <cellStyle name="Heading 4 7 7 2 2" xfId="10772"/>
    <cellStyle name="Heading 4 7 7 2 2 2" xfId="37219"/>
    <cellStyle name="Heading 4 7 7 2 3" xfId="10773"/>
    <cellStyle name="Heading 4 7 7 2 3 2" xfId="34549"/>
    <cellStyle name="Heading 4 7 7 2 4" xfId="23839"/>
    <cellStyle name="Heading 4 7 7 3" xfId="10774"/>
    <cellStyle name="Heading 4 7 7 3 2" xfId="10775"/>
    <cellStyle name="Heading 4 7 7 3 2 2" xfId="37220"/>
    <cellStyle name="Heading 4 7 7 3 3" xfId="10776"/>
    <cellStyle name="Heading 4 7 7 3 3 2" xfId="34444"/>
    <cellStyle name="Heading 4 7 7 3 4" xfId="23840"/>
    <cellStyle name="Heading 4 7 7 4" xfId="10777"/>
    <cellStyle name="Heading 4 7 7 4 2" xfId="35515"/>
    <cellStyle name="Heading 4 7 7 5" xfId="23838"/>
    <cellStyle name="Heading 4 7 8" xfId="10778"/>
    <cellStyle name="Heading 4 7 8 2" xfId="10779"/>
    <cellStyle name="Heading 4 7 8 2 2" xfId="10780"/>
    <cellStyle name="Heading 4 7 8 2 2 2" xfId="37221"/>
    <cellStyle name="Heading 4 7 8 2 3" xfId="10781"/>
    <cellStyle name="Heading 4 7 8 2 3 2" xfId="34550"/>
    <cellStyle name="Heading 4 7 8 2 4" xfId="23842"/>
    <cellStyle name="Heading 4 7 8 3" xfId="10782"/>
    <cellStyle name="Heading 4 7 8 3 2" xfId="10783"/>
    <cellStyle name="Heading 4 7 8 3 2 2" xfId="37222"/>
    <cellStyle name="Heading 4 7 8 3 3" xfId="10784"/>
    <cellStyle name="Heading 4 7 8 3 3 2" xfId="34443"/>
    <cellStyle name="Heading 4 7 8 3 4" xfId="23843"/>
    <cellStyle name="Heading 4 7 8 4" xfId="10785"/>
    <cellStyle name="Heading 4 7 8 4 2" xfId="35516"/>
    <cellStyle name="Heading 4 7 8 5" xfId="23841"/>
    <cellStyle name="Heading 4 7 9" xfId="10786"/>
    <cellStyle name="Heading 4 7 9 2" xfId="10787"/>
    <cellStyle name="Heading 4 7 9 2 2" xfId="10788"/>
    <cellStyle name="Heading 4 7 9 2 2 2" xfId="37223"/>
    <cellStyle name="Heading 4 7 9 2 3" xfId="10789"/>
    <cellStyle name="Heading 4 7 9 2 3 2" xfId="34551"/>
    <cellStyle name="Heading 4 7 9 2 4" xfId="23845"/>
    <cellStyle name="Heading 4 7 9 3" xfId="10790"/>
    <cellStyle name="Heading 4 7 9 3 2" xfId="10791"/>
    <cellStyle name="Heading 4 7 9 3 2 2" xfId="37224"/>
    <cellStyle name="Heading 4 7 9 3 3" xfId="10792"/>
    <cellStyle name="Heading 4 7 9 3 3 2" xfId="34442"/>
    <cellStyle name="Heading 4 7 9 3 4" xfId="23846"/>
    <cellStyle name="Heading 4 7 9 4" xfId="10793"/>
    <cellStyle name="Heading 4 7 9 4 2" xfId="35517"/>
    <cellStyle name="Heading 4 7 9 5" xfId="23844"/>
    <cellStyle name="Heading 4 8" xfId="10794"/>
    <cellStyle name="Heading 4 8 2" xfId="10795"/>
    <cellStyle name="Heading 4 8 2 2" xfId="10796"/>
    <cellStyle name="Heading 4 8 2 2 2" xfId="23849"/>
    <cellStyle name="Heading 4 8 2 3" xfId="10797"/>
    <cellStyle name="Heading 4 8 2 3 2" xfId="34552"/>
    <cellStyle name="Heading 4 8 2 4" xfId="23848"/>
    <cellStyle name="Heading 4 8 3" xfId="10798"/>
    <cellStyle name="Heading 4 8 3 2" xfId="10799"/>
    <cellStyle name="Heading 4 8 3 2 2" xfId="37226"/>
    <cellStyle name="Heading 4 8 3 3" xfId="10800"/>
    <cellStyle name="Heading 4 8 3 3 2" xfId="34441"/>
    <cellStyle name="Heading 4 8 3 4" xfId="23850"/>
    <cellStyle name="Heading 4 8 4" xfId="10801"/>
    <cellStyle name="Heading 4 8 4 2" xfId="10802"/>
    <cellStyle name="Heading 4 8 4 2 2" xfId="30849"/>
    <cellStyle name="Heading 4 8 4 3" xfId="10803"/>
    <cellStyle name="Heading 4 8 4 3 2" xfId="29485"/>
    <cellStyle name="Heading 4 8 4 4" xfId="10804"/>
    <cellStyle name="Heading 4 8 4 4 2" xfId="30456"/>
    <cellStyle name="Heading 4 8 4 5" xfId="10805"/>
    <cellStyle name="Heading 4 8 4 5 2" xfId="27640"/>
    <cellStyle name="Heading 4 8 4 6" xfId="10806"/>
    <cellStyle name="Heading 4 8 4 6 2" xfId="38808"/>
    <cellStyle name="Heading 4 8 4 7" xfId="10807"/>
    <cellStyle name="Heading 4 8 4 7 2" xfId="37225"/>
    <cellStyle name="Heading 4 8 4 8" xfId="28183"/>
    <cellStyle name="Heading 4 8 5" xfId="10808"/>
    <cellStyle name="Heading 4 8 5 2" xfId="28500"/>
    <cellStyle name="Heading 4 8 6" xfId="10809"/>
    <cellStyle name="Heading 4 8 6 2" xfId="28352"/>
    <cellStyle name="Heading 4 8 7" xfId="10810"/>
    <cellStyle name="Heading 4 8 7 2" xfId="32311"/>
    <cellStyle name="Heading 4 8 8" xfId="23847"/>
    <cellStyle name="Heading 4 9" xfId="10811"/>
    <cellStyle name="Heading 4 9 2" xfId="10812"/>
    <cellStyle name="Heading 4 9 2 2" xfId="30634"/>
    <cellStyle name="Heading 4 9 3" xfId="10813"/>
    <cellStyle name="Heading 4 9 3 2" xfId="29556"/>
    <cellStyle name="Heading 4 9 4" xfId="10814"/>
    <cellStyle name="Heading 4 9 4 2" xfId="30307"/>
    <cellStyle name="Heading 4 9 5" xfId="10815"/>
    <cellStyle name="Heading 4 9 5 2" xfId="32718"/>
    <cellStyle name="Heading 4 9 6" xfId="10816"/>
    <cellStyle name="Heading 4 9 6 2" xfId="38754"/>
    <cellStyle name="Heading 4 9 7" xfId="28129"/>
    <cellStyle name="HEADINGS" xfId="10817"/>
    <cellStyle name="HEADINGS 2" xfId="22290"/>
    <cellStyle name="HEADINGSTOP" xfId="10818"/>
    <cellStyle name="HEADINGSTOP 2" xfId="22291"/>
    <cellStyle name="Input [yellow]" xfId="10819"/>
    <cellStyle name="Input [yellow] 2" xfId="22292"/>
    <cellStyle name="Input 10" xfId="10820"/>
    <cellStyle name="Input 10 2" xfId="10821"/>
    <cellStyle name="Input 10 2 2" xfId="37228"/>
    <cellStyle name="Input 10 3" xfId="10822"/>
    <cellStyle name="Input 10 3 2" xfId="34440"/>
    <cellStyle name="Input 10 4" xfId="23852"/>
    <cellStyle name="Input 11" xfId="10823"/>
    <cellStyle name="Input 11 2" xfId="10824"/>
    <cellStyle name="Input 11 2 2" xfId="30853"/>
    <cellStyle name="Input 11 3" xfId="10825"/>
    <cellStyle name="Input 11 3 2" xfId="29484"/>
    <cellStyle name="Input 11 4" xfId="10826"/>
    <cellStyle name="Input 11 4 2" xfId="30457"/>
    <cellStyle name="Input 11 5" xfId="10827"/>
    <cellStyle name="Input 11 5 2" xfId="27639"/>
    <cellStyle name="Input 11 6" xfId="10828"/>
    <cellStyle name="Input 11 6 2" xfId="38809"/>
    <cellStyle name="Input 11 7" xfId="10829"/>
    <cellStyle name="Input 11 7 2" xfId="37227"/>
    <cellStyle name="Input 11 8" xfId="28184"/>
    <cellStyle name="Input 12" xfId="10830"/>
    <cellStyle name="Input 12 2" xfId="28499"/>
    <cellStyle name="Input 13" xfId="10831"/>
    <cellStyle name="Input 13 2" xfId="28353"/>
    <cellStyle name="Input 14" xfId="10832"/>
    <cellStyle name="Input 14 2" xfId="29416"/>
    <cellStyle name="Input 2" xfId="10833"/>
    <cellStyle name="Input 2 10" xfId="10834"/>
    <cellStyle name="Input 2 10 2" xfId="10835"/>
    <cellStyle name="Input 2 10 2 2" xfId="10836"/>
    <cellStyle name="Input 2 10 2 2 2" xfId="30856"/>
    <cellStyle name="Input 2 10 2 3" xfId="10837"/>
    <cellStyle name="Input 2 10 2 3 2" xfId="27580"/>
    <cellStyle name="Input 2 10 2 4" xfId="10838"/>
    <cellStyle name="Input 2 10 2 4 2" xfId="30459"/>
    <cellStyle name="Input 2 10 2 5" xfId="10839"/>
    <cellStyle name="Input 2 10 2 5 2" xfId="32783"/>
    <cellStyle name="Input 2 10 2 6" xfId="10840"/>
    <cellStyle name="Input 2 10 2 6 2" xfId="38811"/>
    <cellStyle name="Input 2 10 2 7" xfId="28186"/>
    <cellStyle name="Input 2 10 3" xfId="10841"/>
    <cellStyle name="Input 2 10 3 2" xfId="31666"/>
    <cellStyle name="Input 2 10 4" xfId="10842"/>
    <cellStyle name="Input 2 10 4 2" xfId="29013"/>
    <cellStyle name="Input 2 10 5" xfId="10843"/>
    <cellStyle name="Input 2 10 5 2" xfId="29115"/>
    <cellStyle name="Input 2 10 6" xfId="23854"/>
    <cellStyle name="Input 2 11" xfId="10844"/>
    <cellStyle name="Input 2 11 2" xfId="10845"/>
    <cellStyle name="Input 2 11 2 2" xfId="10846"/>
    <cellStyle name="Input 2 11 2 2 2" xfId="30857"/>
    <cellStyle name="Input 2 11 2 3" xfId="10847"/>
    <cellStyle name="Input 2 11 2 3 2" xfId="27579"/>
    <cellStyle name="Input 2 11 2 4" xfId="10848"/>
    <cellStyle name="Input 2 11 2 4 2" xfId="30460"/>
    <cellStyle name="Input 2 11 2 5" xfId="10849"/>
    <cellStyle name="Input 2 11 2 5 2" xfId="29731"/>
    <cellStyle name="Input 2 11 2 6" xfId="10850"/>
    <cellStyle name="Input 2 11 2 6 2" xfId="38812"/>
    <cellStyle name="Input 2 11 2 7" xfId="28187"/>
    <cellStyle name="Input 2 11 3" xfId="10851"/>
    <cellStyle name="Input 2 11 3 2" xfId="31665"/>
    <cellStyle name="Input 2 11 4" xfId="10852"/>
    <cellStyle name="Input 2 11 4 2" xfId="29014"/>
    <cellStyle name="Input 2 11 5" xfId="10853"/>
    <cellStyle name="Input 2 11 5 2" xfId="29114"/>
    <cellStyle name="Input 2 11 6" xfId="23855"/>
    <cellStyle name="Input 2 12" xfId="10854"/>
    <cellStyle name="Input 2 12 2" xfId="10855"/>
    <cellStyle name="Input 2 12 2 2" xfId="10856"/>
    <cellStyle name="Input 2 12 2 2 2" xfId="30858"/>
    <cellStyle name="Input 2 12 2 3" xfId="10857"/>
    <cellStyle name="Input 2 12 2 3 2" xfId="27578"/>
    <cellStyle name="Input 2 12 2 4" xfId="10858"/>
    <cellStyle name="Input 2 12 2 4 2" xfId="30464"/>
    <cellStyle name="Input 2 12 2 5" xfId="10859"/>
    <cellStyle name="Input 2 12 2 5 2" xfId="27638"/>
    <cellStyle name="Input 2 12 2 6" xfId="10860"/>
    <cellStyle name="Input 2 12 2 6 2" xfId="38813"/>
    <cellStyle name="Input 2 12 2 7" xfId="28188"/>
    <cellStyle name="Input 2 12 3" xfId="10861"/>
    <cellStyle name="Input 2 12 3 2" xfId="28498"/>
    <cellStyle name="Input 2 12 4" xfId="10862"/>
    <cellStyle name="Input 2 12 4 2" xfId="29015"/>
    <cellStyle name="Input 2 12 5" xfId="10863"/>
    <cellStyle name="Input 2 12 5 2" xfId="27387"/>
    <cellStyle name="Input 2 12 6" xfId="23856"/>
    <cellStyle name="Input 2 13" xfId="10864"/>
    <cellStyle name="Input 2 13 2" xfId="10865"/>
    <cellStyle name="Input 2 13 2 2" xfId="10866"/>
    <cellStyle name="Input 2 13 2 2 2" xfId="30859"/>
    <cellStyle name="Input 2 13 2 3" xfId="10867"/>
    <cellStyle name="Input 2 13 2 3 2" xfId="27577"/>
    <cellStyle name="Input 2 13 2 4" xfId="10868"/>
    <cellStyle name="Input 2 13 2 4 2" xfId="32130"/>
    <cellStyle name="Input 2 13 2 5" xfId="10869"/>
    <cellStyle name="Input 2 13 2 5 2" xfId="29729"/>
    <cellStyle name="Input 2 13 2 6" xfId="10870"/>
    <cellStyle name="Input 2 13 2 6 2" xfId="38814"/>
    <cellStyle name="Input 2 13 2 7" xfId="28189"/>
    <cellStyle name="Input 2 13 3" xfId="10871"/>
    <cellStyle name="Input 2 13 3 2" xfId="28497"/>
    <cellStyle name="Input 2 13 4" xfId="10872"/>
    <cellStyle name="Input 2 13 4 2" xfId="29016"/>
    <cellStyle name="Input 2 13 5" xfId="10873"/>
    <cellStyle name="Input 2 13 5 2" xfId="27386"/>
    <cellStyle name="Input 2 13 6" xfId="23857"/>
    <cellStyle name="Input 2 14" xfId="10874"/>
    <cellStyle name="Input 2 14 2" xfId="10875"/>
    <cellStyle name="Input 2 14 2 2" xfId="10876"/>
    <cellStyle name="Input 2 14 2 2 2" xfId="30860"/>
    <cellStyle name="Input 2 14 2 3" xfId="10877"/>
    <cellStyle name="Input 2 14 2 3 2" xfId="27576"/>
    <cellStyle name="Input 2 14 2 4" xfId="10878"/>
    <cellStyle name="Input 2 14 2 4 2" xfId="30465"/>
    <cellStyle name="Input 2 14 2 5" xfId="10879"/>
    <cellStyle name="Input 2 14 2 5 2" xfId="29728"/>
    <cellStyle name="Input 2 14 2 6" xfId="10880"/>
    <cellStyle name="Input 2 14 2 6 2" xfId="38815"/>
    <cellStyle name="Input 2 14 2 7" xfId="28190"/>
    <cellStyle name="Input 2 14 3" xfId="10881"/>
    <cellStyle name="Input 2 14 3 2" xfId="28496"/>
    <cellStyle name="Input 2 14 4" xfId="10882"/>
    <cellStyle name="Input 2 14 4 2" xfId="29017"/>
    <cellStyle name="Input 2 14 5" xfId="10883"/>
    <cellStyle name="Input 2 14 5 2" xfId="27385"/>
    <cellStyle name="Input 2 14 6" xfId="23858"/>
    <cellStyle name="Input 2 15" xfId="10884"/>
    <cellStyle name="Input 2 15 2" xfId="10885"/>
    <cellStyle name="Input 2 15 2 2" xfId="10886"/>
    <cellStyle name="Input 2 15 2 2 2" xfId="30861"/>
    <cellStyle name="Input 2 15 2 3" xfId="10887"/>
    <cellStyle name="Input 2 15 2 3 2" xfId="27575"/>
    <cellStyle name="Input 2 15 2 4" xfId="10888"/>
    <cellStyle name="Input 2 15 2 4 2" xfId="30466"/>
    <cellStyle name="Input 2 15 2 5" xfId="10889"/>
    <cellStyle name="Input 2 15 2 5 2" xfId="29727"/>
    <cellStyle name="Input 2 15 2 6" xfId="10890"/>
    <cellStyle name="Input 2 15 2 6 2" xfId="38816"/>
    <cellStyle name="Input 2 15 2 7" xfId="28191"/>
    <cellStyle name="Input 2 15 3" xfId="10891"/>
    <cellStyle name="Input 2 15 3 2" xfId="28495"/>
    <cellStyle name="Input 2 15 4" xfId="10892"/>
    <cellStyle name="Input 2 15 4 2" xfId="29018"/>
    <cellStyle name="Input 2 15 5" xfId="10893"/>
    <cellStyle name="Input 2 15 5 2" xfId="27384"/>
    <cellStyle name="Input 2 15 6" xfId="23859"/>
    <cellStyle name="Input 2 16" xfId="10894"/>
    <cellStyle name="Input 2 16 2" xfId="10895"/>
    <cellStyle name="Input 2 16 2 2" xfId="10896"/>
    <cellStyle name="Input 2 16 2 2 2" xfId="30862"/>
    <cellStyle name="Input 2 16 2 3" xfId="10897"/>
    <cellStyle name="Input 2 16 2 3 2" xfId="27574"/>
    <cellStyle name="Input 2 16 2 4" xfId="10898"/>
    <cellStyle name="Input 2 16 2 4 2" xfId="30468"/>
    <cellStyle name="Input 2 16 2 5" xfId="10899"/>
    <cellStyle name="Input 2 16 2 5 2" xfId="29703"/>
    <cellStyle name="Input 2 16 2 6" xfId="10900"/>
    <cellStyle name="Input 2 16 2 6 2" xfId="38817"/>
    <cellStyle name="Input 2 16 2 7" xfId="28192"/>
    <cellStyle name="Input 2 16 3" xfId="10901"/>
    <cellStyle name="Input 2 16 3 2" xfId="28494"/>
    <cellStyle name="Input 2 16 4" xfId="10902"/>
    <cellStyle name="Input 2 16 4 2" xfId="28354"/>
    <cellStyle name="Input 2 16 5" xfId="10903"/>
    <cellStyle name="Input 2 16 5 2" xfId="27383"/>
    <cellStyle name="Input 2 16 6" xfId="23860"/>
    <cellStyle name="Input 2 17" xfId="10904"/>
    <cellStyle name="Input 2 17 2" xfId="10905"/>
    <cellStyle name="Input 2 17 2 2" xfId="10906"/>
    <cellStyle name="Input 2 17 2 2 2" xfId="30863"/>
    <cellStyle name="Input 2 17 2 3" xfId="10907"/>
    <cellStyle name="Input 2 17 2 3 2" xfId="27573"/>
    <cellStyle name="Input 2 17 2 4" xfId="10908"/>
    <cellStyle name="Input 2 17 2 4 2" xfId="30469"/>
    <cellStyle name="Input 2 17 2 5" xfId="10909"/>
    <cellStyle name="Input 2 17 2 5 2" xfId="29702"/>
    <cellStyle name="Input 2 17 2 6" xfId="10910"/>
    <cellStyle name="Input 2 17 2 6 2" xfId="38818"/>
    <cellStyle name="Input 2 17 2 7" xfId="28193"/>
    <cellStyle name="Input 2 17 3" xfId="10911"/>
    <cellStyle name="Input 2 17 3 2" xfId="28493"/>
    <cellStyle name="Input 2 17 4" xfId="10912"/>
    <cellStyle name="Input 2 17 4 2" xfId="28355"/>
    <cellStyle name="Input 2 17 5" xfId="10913"/>
    <cellStyle name="Input 2 17 5 2" xfId="27382"/>
    <cellStyle name="Input 2 17 6" xfId="23861"/>
    <cellStyle name="Input 2 18" xfId="10914"/>
    <cellStyle name="Input 2 18 2" xfId="10915"/>
    <cellStyle name="Input 2 18 2 2" xfId="10916"/>
    <cellStyle name="Input 2 18 2 2 2" xfId="30864"/>
    <cellStyle name="Input 2 18 2 3" xfId="10917"/>
    <cellStyle name="Input 2 18 2 3 2" xfId="27572"/>
    <cellStyle name="Input 2 18 2 4" xfId="10918"/>
    <cellStyle name="Input 2 18 2 4 2" xfId="30470"/>
    <cellStyle name="Input 2 18 2 5" xfId="10919"/>
    <cellStyle name="Input 2 18 2 5 2" xfId="29701"/>
    <cellStyle name="Input 2 18 2 6" xfId="10920"/>
    <cellStyle name="Input 2 18 2 6 2" xfId="38819"/>
    <cellStyle name="Input 2 18 2 7" xfId="28194"/>
    <cellStyle name="Input 2 18 3" xfId="10921"/>
    <cellStyle name="Input 2 18 3 2" xfId="31664"/>
    <cellStyle name="Input 2 18 4" xfId="10922"/>
    <cellStyle name="Input 2 18 4 2" xfId="28356"/>
    <cellStyle name="Input 2 18 5" xfId="10923"/>
    <cellStyle name="Input 2 18 5 2" xfId="27381"/>
    <cellStyle name="Input 2 18 6" xfId="23862"/>
    <cellStyle name="Input 2 19" xfId="10924"/>
    <cellStyle name="Input 2 19 2" xfId="10925"/>
    <cellStyle name="Input 2 19 2 2" xfId="10926"/>
    <cellStyle name="Input 2 19 2 2 2" xfId="30865"/>
    <cellStyle name="Input 2 19 2 3" xfId="10927"/>
    <cellStyle name="Input 2 19 2 3 2" xfId="27571"/>
    <cellStyle name="Input 2 19 2 4" xfId="10928"/>
    <cellStyle name="Input 2 19 2 4 2" xfId="30471"/>
    <cellStyle name="Input 2 19 2 5" xfId="10929"/>
    <cellStyle name="Input 2 19 2 5 2" xfId="27633"/>
    <cellStyle name="Input 2 19 2 6" xfId="10930"/>
    <cellStyle name="Input 2 19 2 6 2" xfId="38820"/>
    <cellStyle name="Input 2 19 2 7" xfId="28195"/>
    <cellStyle name="Input 2 19 3" xfId="10931"/>
    <cellStyle name="Input 2 19 3 2" xfId="31663"/>
    <cellStyle name="Input 2 19 4" xfId="10932"/>
    <cellStyle name="Input 2 19 4 2" xfId="28357"/>
    <cellStyle name="Input 2 19 5" xfId="10933"/>
    <cellStyle name="Input 2 19 5 2" xfId="27380"/>
    <cellStyle name="Input 2 19 6" xfId="23863"/>
    <cellStyle name="Input 2 2" xfId="10934"/>
    <cellStyle name="Input 2 2 2" xfId="10935"/>
    <cellStyle name="Input 2 2 2 2" xfId="10936"/>
    <cellStyle name="Input 2 2 2 2 2" xfId="23866"/>
    <cellStyle name="Input 2 2 2 3" xfId="10937"/>
    <cellStyle name="Input 2 2 2 3 2" xfId="34554"/>
    <cellStyle name="Input 2 2 2 4" xfId="23865"/>
    <cellStyle name="Input 2 2 3" xfId="10938"/>
    <cellStyle name="Input 2 2 3 2" xfId="10939"/>
    <cellStyle name="Input 2 2 3 2 2" xfId="37230"/>
    <cellStyle name="Input 2 2 3 3" xfId="10940"/>
    <cellStyle name="Input 2 2 3 3 2" xfId="34439"/>
    <cellStyle name="Input 2 2 3 4" xfId="23867"/>
    <cellStyle name="Input 2 2 4" xfId="10941"/>
    <cellStyle name="Input 2 2 4 2" xfId="10942"/>
    <cellStyle name="Input 2 2 4 2 2" xfId="30866"/>
    <cellStyle name="Input 2 2 4 3" xfId="10943"/>
    <cellStyle name="Input 2 2 4 3 2" xfId="27570"/>
    <cellStyle name="Input 2 2 4 4" xfId="10944"/>
    <cellStyle name="Input 2 2 4 4 2" xfId="30472"/>
    <cellStyle name="Input 2 2 4 5" xfId="10945"/>
    <cellStyle name="Input 2 2 4 5 2" xfId="29700"/>
    <cellStyle name="Input 2 2 4 6" xfId="10946"/>
    <cellStyle name="Input 2 2 4 6 2" xfId="38821"/>
    <cellStyle name="Input 2 2 4 7" xfId="10947"/>
    <cellStyle name="Input 2 2 4 7 2" xfId="37229"/>
    <cellStyle name="Input 2 2 4 8" xfId="28196"/>
    <cellStyle name="Input 2 2 5" xfId="10948"/>
    <cellStyle name="Input 2 2 5 2" xfId="31662"/>
    <cellStyle name="Input 2 2 6" xfId="10949"/>
    <cellStyle name="Input 2 2 6 2" xfId="28358"/>
    <cellStyle name="Input 2 2 7" xfId="10950"/>
    <cellStyle name="Input 2 2 7 2" xfId="27379"/>
    <cellStyle name="Input 2 2 8" xfId="23864"/>
    <cellStyle name="Input 2 20" xfId="10951"/>
    <cellStyle name="Input 2 20 2" xfId="10952"/>
    <cellStyle name="Input 2 20 2 2" xfId="10953"/>
    <cellStyle name="Input 2 20 2 2 2" xfId="30870"/>
    <cellStyle name="Input 2 20 2 3" xfId="10954"/>
    <cellStyle name="Input 2 20 2 3 2" xfId="27568"/>
    <cellStyle name="Input 2 20 2 4" xfId="10955"/>
    <cellStyle name="Input 2 20 2 4 2" xfId="32131"/>
    <cellStyle name="Input 2 20 2 5" xfId="10956"/>
    <cellStyle name="Input 2 20 2 5 2" xfId="27632"/>
    <cellStyle name="Input 2 20 2 6" xfId="10957"/>
    <cellStyle name="Input 2 20 2 6 2" xfId="38822"/>
    <cellStyle name="Input 2 20 2 7" xfId="28197"/>
    <cellStyle name="Input 2 20 3" xfId="10958"/>
    <cellStyle name="Input 2 20 3 2" xfId="31661"/>
    <cellStyle name="Input 2 20 4" xfId="10959"/>
    <cellStyle name="Input 2 20 4 2" xfId="28359"/>
    <cellStyle name="Input 2 20 5" xfId="10960"/>
    <cellStyle name="Input 2 20 5 2" xfId="27378"/>
    <cellStyle name="Input 2 20 6" xfId="23868"/>
    <cellStyle name="Input 2 21" xfId="10961"/>
    <cellStyle name="Input 2 21 2" xfId="10962"/>
    <cellStyle name="Input 2 21 2 2" xfId="10963"/>
    <cellStyle name="Input 2 21 2 2 2" xfId="30871"/>
    <cellStyle name="Input 2 21 2 3" xfId="10964"/>
    <cellStyle name="Input 2 21 2 3 2" xfId="27567"/>
    <cellStyle name="Input 2 21 2 4" xfId="10965"/>
    <cellStyle name="Input 2 21 2 4 2" xfId="30473"/>
    <cellStyle name="Input 2 21 2 5" xfId="10966"/>
    <cellStyle name="Input 2 21 2 5 2" xfId="27631"/>
    <cellStyle name="Input 2 21 2 6" xfId="10967"/>
    <cellStyle name="Input 2 21 2 6 2" xfId="38823"/>
    <cellStyle name="Input 2 21 2 7" xfId="28198"/>
    <cellStyle name="Input 2 21 3" xfId="10968"/>
    <cellStyle name="Input 2 21 3 2" xfId="31660"/>
    <cellStyle name="Input 2 21 4" xfId="10969"/>
    <cellStyle name="Input 2 21 4 2" xfId="28360"/>
    <cellStyle name="Input 2 21 5" xfId="10970"/>
    <cellStyle name="Input 2 21 5 2" xfId="27377"/>
    <cellStyle name="Input 2 21 6" xfId="23869"/>
    <cellStyle name="Input 2 22" xfId="10971"/>
    <cellStyle name="Input 2 22 2" xfId="10972"/>
    <cellStyle name="Input 2 22 2 2" xfId="23871"/>
    <cellStyle name="Input 2 22 3" xfId="10973"/>
    <cellStyle name="Input 2 22 3 2" xfId="23872"/>
    <cellStyle name="Input 2 22 4" xfId="10974"/>
    <cellStyle name="Input 2 22 4 2" xfId="23873"/>
    <cellStyle name="Input 2 22 5" xfId="10975"/>
    <cellStyle name="Input 2 22 5 2" xfId="10976"/>
    <cellStyle name="Input 2 22 5 2 2" xfId="30872"/>
    <cellStyle name="Input 2 22 5 3" xfId="10977"/>
    <cellStyle name="Input 2 22 5 3 2" xfId="27566"/>
    <cellStyle name="Input 2 22 5 4" xfId="10978"/>
    <cellStyle name="Input 2 22 5 4 2" xfId="30474"/>
    <cellStyle name="Input 2 22 5 5" xfId="10979"/>
    <cellStyle name="Input 2 22 5 5 2" xfId="27630"/>
    <cellStyle name="Input 2 22 5 6" xfId="10980"/>
    <cellStyle name="Input 2 22 5 6 2" xfId="38824"/>
    <cellStyle name="Input 2 22 5 7" xfId="28199"/>
    <cellStyle name="Input 2 22 6" xfId="10981"/>
    <cellStyle name="Input 2 22 6 2" xfId="31659"/>
    <cellStyle name="Input 2 22 7" xfId="10982"/>
    <cellStyle name="Input 2 22 7 2" xfId="28361"/>
    <cellStyle name="Input 2 22 8" xfId="10983"/>
    <cellStyle name="Input 2 22 8 2" xfId="31046"/>
    <cellStyle name="Input 2 22 9" xfId="23870"/>
    <cellStyle name="Input 2 23" xfId="10984"/>
    <cellStyle name="Input 2 23 2" xfId="10985"/>
    <cellStyle name="Input 2 23 2 2" xfId="10986"/>
    <cellStyle name="Input 2 23 2 2 2" xfId="30876"/>
    <cellStyle name="Input 2 23 2 3" xfId="10987"/>
    <cellStyle name="Input 2 23 2 3 2" xfId="27565"/>
    <cellStyle name="Input 2 23 2 4" xfId="10988"/>
    <cellStyle name="Input 2 23 2 4 2" xfId="30476"/>
    <cellStyle name="Input 2 23 2 5" xfId="10989"/>
    <cellStyle name="Input 2 23 2 5 2" xfId="29687"/>
    <cellStyle name="Input 2 23 2 6" xfId="10990"/>
    <cellStyle name="Input 2 23 2 6 2" xfId="38825"/>
    <cellStyle name="Input 2 23 2 7" xfId="28200"/>
    <cellStyle name="Input 2 23 3" xfId="10991"/>
    <cellStyle name="Input 2 23 3 2" xfId="31658"/>
    <cellStyle name="Input 2 23 4" xfId="10992"/>
    <cellStyle name="Input 2 23 4 2" xfId="28362"/>
    <cellStyle name="Input 2 23 5" xfId="10993"/>
    <cellStyle name="Input 2 23 5 2" xfId="31044"/>
    <cellStyle name="Input 2 23 6" xfId="23874"/>
    <cellStyle name="Input 2 24" xfId="10994"/>
    <cellStyle name="Input 2 24 2" xfId="10995"/>
    <cellStyle name="Input 2 24 2 2" xfId="10996"/>
    <cellStyle name="Input 2 24 2 2 2" xfId="30877"/>
    <cellStyle name="Input 2 24 2 3" xfId="10997"/>
    <cellStyle name="Input 2 24 2 3 2" xfId="27564"/>
    <cellStyle name="Input 2 24 2 4" xfId="10998"/>
    <cellStyle name="Input 2 24 2 4 2" xfId="30477"/>
    <cellStyle name="Input 2 24 2 5" xfId="10999"/>
    <cellStyle name="Input 2 24 2 5 2" xfId="29686"/>
    <cellStyle name="Input 2 24 2 6" xfId="11000"/>
    <cellStyle name="Input 2 24 2 6 2" xfId="38826"/>
    <cellStyle name="Input 2 24 2 7" xfId="28201"/>
    <cellStyle name="Input 2 24 3" xfId="11001"/>
    <cellStyle name="Input 2 24 3 2" xfId="28492"/>
    <cellStyle name="Input 2 24 4" xfId="11002"/>
    <cellStyle name="Input 2 24 4 2" xfId="27308"/>
    <cellStyle name="Input 2 24 5" xfId="11003"/>
    <cellStyle name="Input 2 24 5 2" xfId="31043"/>
    <cellStyle name="Input 2 24 6" xfId="23875"/>
    <cellStyle name="Input 2 25" xfId="11004"/>
    <cellStyle name="Input 2 25 2" xfId="11005"/>
    <cellStyle name="Input 2 25 2 2" xfId="11006"/>
    <cellStyle name="Input 2 25 2 2 2" xfId="30878"/>
    <cellStyle name="Input 2 25 2 3" xfId="11007"/>
    <cellStyle name="Input 2 25 2 3 2" xfId="27563"/>
    <cellStyle name="Input 2 25 2 4" xfId="11008"/>
    <cellStyle name="Input 2 25 2 4 2" xfId="30478"/>
    <cellStyle name="Input 2 25 2 5" xfId="11009"/>
    <cellStyle name="Input 2 25 2 5 2" xfId="32784"/>
    <cellStyle name="Input 2 25 2 6" xfId="11010"/>
    <cellStyle name="Input 2 25 2 6 2" xfId="38827"/>
    <cellStyle name="Input 2 25 2 7" xfId="28202"/>
    <cellStyle name="Input 2 25 3" xfId="11011"/>
    <cellStyle name="Input 2 25 3 2" xfId="31657"/>
    <cellStyle name="Input 2 25 4" xfId="11012"/>
    <cellStyle name="Input 2 25 4 2" xfId="29019"/>
    <cellStyle name="Input 2 25 5" xfId="11013"/>
    <cellStyle name="Input 2 25 5 2" xfId="31042"/>
    <cellStyle name="Input 2 25 6" xfId="23876"/>
    <cellStyle name="Input 2 26" xfId="11014"/>
    <cellStyle name="Input 2 26 2" xfId="11015"/>
    <cellStyle name="Input 2 26 2 2" xfId="11016"/>
    <cellStyle name="Input 2 26 2 2 2" xfId="30879"/>
    <cellStyle name="Input 2 26 2 3" xfId="11017"/>
    <cellStyle name="Input 2 26 2 3 2" xfId="29483"/>
    <cellStyle name="Input 2 26 2 4" xfId="11018"/>
    <cellStyle name="Input 2 26 2 4 2" xfId="30479"/>
    <cellStyle name="Input 2 26 2 5" xfId="11019"/>
    <cellStyle name="Input 2 26 2 5 2" xfId="32785"/>
    <cellStyle name="Input 2 26 2 6" xfId="11020"/>
    <cellStyle name="Input 2 26 2 6 2" xfId="38828"/>
    <cellStyle name="Input 2 26 2 7" xfId="28203"/>
    <cellStyle name="Input 2 26 3" xfId="11021"/>
    <cellStyle name="Input 2 26 3 2" xfId="31656"/>
    <cellStyle name="Input 2 26 4" xfId="11022"/>
    <cellStyle name="Input 2 26 4 2" xfId="29020"/>
    <cellStyle name="Input 2 26 5" xfId="11023"/>
    <cellStyle name="Input 2 26 5 2" xfId="31039"/>
    <cellStyle name="Input 2 26 6" xfId="23877"/>
    <cellStyle name="Input 2 27" xfId="11024"/>
    <cellStyle name="Input 2 27 2" xfId="11025"/>
    <cellStyle name="Input 2 27 2 2" xfId="11026"/>
    <cellStyle name="Input 2 27 2 2 2" xfId="30880"/>
    <cellStyle name="Input 2 27 2 3" xfId="11027"/>
    <cellStyle name="Input 2 27 2 3 2" xfId="29482"/>
    <cellStyle name="Input 2 27 2 4" xfId="11028"/>
    <cellStyle name="Input 2 27 2 4 2" xfId="30480"/>
    <cellStyle name="Input 2 27 2 5" xfId="11029"/>
    <cellStyle name="Input 2 27 2 5 2" xfId="32786"/>
    <cellStyle name="Input 2 27 2 6" xfId="11030"/>
    <cellStyle name="Input 2 27 2 6 2" xfId="38829"/>
    <cellStyle name="Input 2 27 2 7" xfId="28204"/>
    <cellStyle name="Input 2 27 3" xfId="11031"/>
    <cellStyle name="Input 2 27 3 2" xfId="31655"/>
    <cellStyle name="Input 2 27 4" xfId="11032"/>
    <cellStyle name="Input 2 27 4 2" xfId="29021"/>
    <cellStyle name="Input 2 27 5" xfId="11033"/>
    <cellStyle name="Input 2 27 5 2" xfId="31038"/>
    <cellStyle name="Input 2 27 6" xfId="23878"/>
    <cellStyle name="Input 2 28" xfId="11034"/>
    <cellStyle name="Input 2 28 2" xfId="11035"/>
    <cellStyle name="Input 2 28 2 2" xfId="11036"/>
    <cellStyle name="Input 2 28 2 2 2" xfId="30881"/>
    <cellStyle name="Input 2 28 2 3" xfId="11037"/>
    <cellStyle name="Input 2 28 2 3 2" xfId="29481"/>
    <cellStyle name="Input 2 28 2 4" xfId="11038"/>
    <cellStyle name="Input 2 28 2 4 2" xfId="32132"/>
    <cellStyle name="Input 2 28 2 5" xfId="11039"/>
    <cellStyle name="Input 2 28 2 5 2" xfId="32787"/>
    <cellStyle name="Input 2 28 2 6" xfId="11040"/>
    <cellStyle name="Input 2 28 2 6 2" xfId="38830"/>
    <cellStyle name="Input 2 28 2 7" xfId="28205"/>
    <cellStyle name="Input 2 28 3" xfId="11041"/>
    <cellStyle name="Input 2 28 3 2" xfId="28925"/>
    <cellStyle name="Input 2 28 4" xfId="11042"/>
    <cellStyle name="Input 2 28 4 2" xfId="29022"/>
    <cellStyle name="Input 2 28 5" xfId="11043"/>
    <cellStyle name="Input 2 28 5 2" xfId="31037"/>
    <cellStyle name="Input 2 28 6" xfId="23879"/>
    <cellStyle name="Input 2 29" xfId="11044"/>
    <cellStyle name="Input 2 29 2" xfId="11045"/>
    <cellStyle name="Input 2 29 2 2" xfId="11046"/>
    <cellStyle name="Input 2 29 2 2 2" xfId="30882"/>
    <cellStyle name="Input 2 29 2 3" xfId="11047"/>
    <cellStyle name="Input 2 29 2 3 2" xfId="27562"/>
    <cellStyle name="Input 2 29 2 4" xfId="11048"/>
    <cellStyle name="Input 2 29 2 4 2" xfId="30481"/>
    <cellStyle name="Input 2 29 2 5" xfId="11049"/>
    <cellStyle name="Input 2 29 2 5 2" xfId="32788"/>
    <cellStyle name="Input 2 29 2 6" xfId="11050"/>
    <cellStyle name="Input 2 29 2 6 2" xfId="38831"/>
    <cellStyle name="Input 2 29 2 7" xfId="28206"/>
    <cellStyle name="Input 2 29 3" xfId="11051"/>
    <cellStyle name="Input 2 29 3 2" xfId="28491"/>
    <cellStyle name="Input 2 29 4" xfId="11052"/>
    <cellStyle name="Input 2 29 4 2" xfId="29023"/>
    <cellStyle name="Input 2 29 5" xfId="11053"/>
    <cellStyle name="Input 2 29 5 2" xfId="27376"/>
    <cellStyle name="Input 2 29 6" xfId="23880"/>
    <cellStyle name="Input 2 3" xfId="11054"/>
    <cellStyle name="Input 2 3 2" xfId="11055"/>
    <cellStyle name="Input 2 3 2 2" xfId="11056"/>
    <cellStyle name="Input 2 3 2 2 2" xfId="23883"/>
    <cellStyle name="Input 2 3 2 3" xfId="11057"/>
    <cellStyle name="Input 2 3 2 3 2" xfId="34555"/>
    <cellStyle name="Input 2 3 2 4" xfId="23882"/>
    <cellStyle name="Input 2 3 3" xfId="11058"/>
    <cellStyle name="Input 2 3 3 2" xfId="11059"/>
    <cellStyle name="Input 2 3 3 2 2" xfId="37232"/>
    <cellStyle name="Input 2 3 3 3" xfId="11060"/>
    <cellStyle name="Input 2 3 3 3 2" xfId="34438"/>
    <cellStyle name="Input 2 3 3 4" xfId="23884"/>
    <cellStyle name="Input 2 3 4" xfId="11061"/>
    <cellStyle name="Input 2 3 4 2" xfId="11062"/>
    <cellStyle name="Input 2 3 4 2 2" xfId="30883"/>
    <cellStyle name="Input 2 3 4 3" xfId="11063"/>
    <cellStyle name="Input 2 3 4 3 2" xfId="27561"/>
    <cellStyle name="Input 2 3 4 4" xfId="11064"/>
    <cellStyle name="Input 2 3 4 4 2" xfId="30482"/>
    <cellStyle name="Input 2 3 4 5" xfId="11065"/>
    <cellStyle name="Input 2 3 4 5 2" xfId="32789"/>
    <cellStyle name="Input 2 3 4 6" xfId="11066"/>
    <cellStyle name="Input 2 3 4 6 2" xfId="38832"/>
    <cellStyle name="Input 2 3 4 7" xfId="11067"/>
    <cellStyle name="Input 2 3 4 7 2" xfId="37231"/>
    <cellStyle name="Input 2 3 4 8" xfId="28207"/>
    <cellStyle name="Input 2 3 5" xfId="11068"/>
    <cellStyle name="Input 2 3 5 2" xfId="28490"/>
    <cellStyle name="Input 2 3 6" xfId="11069"/>
    <cellStyle name="Input 2 3 6 2" xfId="29024"/>
    <cellStyle name="Input 2 3 7" xfId="11070"/>
    <cellStyle name="Input 2 3 7 2" xfId="31036"/>
    <cellStyle name="Input 2 3 8" xfId="23881"/>
    <cellStyle name="Input 2 30" xfId="11071"/>
    <cellStyle name="Input 2 30 2" xfId="23885"/>
    <cellStyle name="Input 2 31" xfId="11072"/>
    <cellStyle name="Input 2 31 2" xfId="23886"/>
    <cellStyle name="Input 2 32" xfId="11073"/>
    <cellStyle name="Input 2 32 2" xfId="23887"/>
    <cellStyle name="Input 2 33" xfId="11074"/>
    <cellStyle name="Input 2 33 2" xfId="23888"/>
    <cellStyle name="Input 2 34" xfId="11075"/>
    <cellStyle name="Input 2 34 2" xfId="23889"/>
    <cellStyle name="Input 2 35" xfId="11076"/>
    <cellStyle name="Input 2 35 2" xfId="23890"/>
    <cellStyle name="Input 2 36" xfId="11077"/>
    <cellStyle name="Input 2 36 2" xfId="23891"/>
    <cellStyle name="Input 2 37" xfId="11078"/>
    <cellStyle name="Input 2 37 2" xfId="23892"/>
    <cellStyle name="Input 2 38" xfId="11079"/>
    <cellStyle name="Input 2 38 2" xfId="23893"/>
    <cellStyle name="Input 2 39" xfId="11080"/>
    <cellStyle name="Input 2 39 2" xfId="23894"/>
    <cellStyle name="Input 2 4" xfId="11081"/>
    <cellStyle name="Input 2 4 2" xfId="11082"/>
    <cellStyle name="Input 2 4 2 2" xfId="11083"/>
    <cellStyle name="Input 2 4 2 2 2" xfId="23897"/>
    <cellStyle name="Input 2 4 2 3" xfId="11084"/>
    <cellStyle name="Input 2 4 2 3 2" xfId="34556"/>
    <cellStyle name="Input 2 4 2 4" xfId="23896"/>
    <cellStyle name="Input 2 4 3" xfId="11085"/>
    <cellStyle name="Input 2 4 3 2" xfId="11086"/>
    <cellStyle name="Input 2 4 3 2 2" xfId="37234"/>
    <cellStyle name="Input 2 4 3 3" xfId="11087"/>
    <cellStyle name="Input 2 4 3 3 2" xfId="34437"/>
    <cellStyle name="Input 2 4 3 4" xfId="23898"/>
    <cellStyle name="Input 2 4 4" xfId="11088"/>
    <cellStyle name="Input 2 4 4 2" xfId="11089"/>
    <cellStyle name="Input 2 4 4 2 2" xfId="30897"/>
    <cellStyle name="Input 2 4 4 3" xfId="11090"/>
    <cellStyle name="Input 2 4 4 3 2" xfId="29480"/>
    <cellStyle name="Input 2 4 4 4" xfId="11091"/>
    <cellStyle name="Input 2 4 4 4 2" xfId="30487"/>
    <cellStyle name="Input 2 4 4 5" xfId="11092"/>
    <cellStyle name="Input 2 4 4 5 2" xfId="29684"/>
    <cellStyle name="Input 2 4 4 6" xfId="11093"/>
    <cellStyle name="Input 2 4 4 6 2" xfId="38833"/>
    <cellStyle name="Input 2 4 4 7" xfId="11094"/>
    <cellStyle name="Input 2 4 4 7 2" xfId="37233"/>
    <cellStyle name="Input 2 4 4 8" xfId="28208"/>
    <cellStyle name="Input 2 4 5" xfId="11095"/>
    <cellStyle name="Input 2 4 5 2" xfId="28489"/>
    <cellStyle name="Input 2 4 6" xfId="11096"/>
    <cellStyle name="Input 2 4 6 2" xfId="29025"/>
    <cellStyle name="Input 2 4 7" xfId="11097"/>
    <cellStyle name="Input 2 4 7 2" xfId="31035"/>
    <cellStyle name="Input 2 4 8" xfId="23895"/>
    <cellStyle name="Input 2 40" xfId="11098"/>
    <cellStyle name="Input 2 40 2" xfId="11099"/>
    <cellStyle name="Input 2 40 2 2" xfId="30855"/>
    <cellStyle name="Input 2 40 3" xfId="11100"/>
    <cellStyle name="Input 2 40 3 2" xfId="27581"/>
    <cellStyle name="Input 2 40 4" xfId="11101"/>
    <cellStyle name="Input 2 40 4 2" xfId="30458"/>
    <cellStyle name="Input 2 40 5" xfId="11102"/>
    <cellStyle name="Input 2 40 5 2" xfId="29732"/>
    <cellStyle name="Input 2 40 6" xfId="11103"/>
    <cellStyle name="Input 2 40 6 2" xfId="38810"/>
    <cellStyle name="Input 2 40 7" xfId="28185"/>
    <cellStyle name="Input 2 41" xfId="11104"/>
    <cellStyle name="Input 2 41 2" xfId="31667"/>
    <cellStyle name="Input 2 42" xfId="11105"/>
    <cellStyle name="Input 2 42 2" xfId="29012"/>
    <cellStyle name="Input 2 43" xfId="11106"/>
    <cellStyle name="Input 2 43 2" xfId="29116"/>
    <cellStyle name="Input 2 44" xfId="23853"/>
    <cellStyle name="Input 2 5" xfId="11107"/>
    <cellStyle name="Input 2 5 2" xfId="11108"/>
    <cellStyle name="Input 2 5 2 2" xfId="11109"/>
    <cellStyle name="Input 2 5 2 2 2" xfId="30901"/>
    <cellStyle name="Input 2 5 2 3" xfId="11110"/>
    <cellStyle name="Input 2 5 2 3 2" xfId="29479"/>
    <cellStyle name="Input 2 5 2 4" xfId="11111"/>
    <cellStyle name="Input 2 5 2 4 2" xfId="30513"/>
    <cellStyle name="Input 2 5 2 5" xfId="11112"/>
    <cellStyle name="Input 2 5 2 5 2" xfId="32790"/>
    <cellStyle name="Input 2 5 2 6" xfId="11113"/>
    <cellStyle name="Input 2 5 2 6 2" xfId="38834"/>
    <cellStyle name="Input 2 5 2 7" xfId="28209"/>
    <cellStyle name="Input 2 5 3" xfId="11114"/>
    <cellStyle name="Input 2 5 3 2" xfId="28488"/>
    <cellStyle name="Input 2 5 4" xfId="11115"/>
    <cellStyle name="Input 2 5 4 2" xfId="29026"/>
    <cellStyle name="Input 2 5 5" xfId="11116"/>
    <cellStyle name="Input 2 5 5 2" xfId="31034"/>
    <cellStyle name="Input 2 5 6" xfId="23899"/>
    <cellStyle name="Input 2 6" xfId="11117"/>
    <cellStyle name="Input 2 6 2" xfId="11118"/>
    <cellStyle name="Input 2 6 2 2" xfId="11119"/>
    <cellStyle name="Input 2 6 2 2 2" xfId="30902"/>
    <cellStyle name="Input 2 6 2 3" xfId="11120"/>
    <cellStyle name="Input 2 6 2 3 2" xfId="29478"/>
    <cellStyle name="Input 2 6 2 4" xfId="11121"/>
    <cellStyle name="Input 2 6 2 4 2" xfId="30514"/>
    <cellStyle name="Input 2 6 2 5" xfId="11122"/>
    <cellStyle name="Input 2 6 2 5 2" xfId="32791"/>
    <cellStyle name="Input 2 6 2 6" xfId="11123"/>
    <cellStyle name="Input 2 6 2 6 2" xfId="38835"/>
    <cellStyle name="Input 2 6 2 7" xfId="28210"/>
    <cellStyle name="Input 2 6 3" xfId="11124"/>
    <cellStyle name="Input 2 6 3 2" xfId="28487"/>
    <cellStyle name="Input 2 6 4" xfId="11125"/>
    <cellStyle name="Input 2 6 4 2" xfId="28363"/>
    <cellStyle name="Input 2 6 5" xfId="11126"/>
    <cellStyle name="Input 2 6 5 2" xfId="29415"/>
    <cellStyle name="Input 2 6 6" xfId="23900"/>
    <cellStyle name="Input 2 7" xfId="11127"/>
    <cellStyle name="Input 2 7 2" xfId="11128"/>
    <cellStyle name="Input 2 7 2 2" xfId="11129"/>
    <cellStyle name="Input 2 7 2 2 2" xfId="30903"/>
    <cellStyle name="Input 2 7 2 3" xfId="11130"/>
    <cellStyle name="Input 2 7 2 3 2" xfId="29477"/>
    <cellStyle name="Input 2 7 2 4" xfId="11131"/>
    <cellStyle name="Input 2 7 2 4 2" xfId="30515"/>
    <cellStyle name="Input 2 7 2 5" xfId="11132"/>
    <cellStyle name="Input 2 7 2 5 2" xfId="32792"/>
    <cellStyle name="Input 2 7 2 6" xfId="11133"/>
    <cellStyle name="Input 2 7 2 6 2" xfId="38836"/>
    <cellStyle name="Input 2 7 2 7" xfId="28211"/>
    <cellStyle name="Input 2 7 3" xfId="11134"/>
    <cellStyle name="Input 2 7 3 2" xfId="28486"/>
    <cellStyle name="Input 2 7 4" xfId="11135"/>
    <cellStyle name="Input 2 7 4 2" xfId="29027"/>
    <cellStyle name="Input 2 7 5" xfId="11136"/>
    <cellStyle name="Input 2 7 5 2" xfId="27375"/>
    <cellStyle name="Input 2 7 6" xfId="23901"/>
    <cellStyle name="Input 2 8" xfId="11137"/>
    <cellStyle name="Input 2 8 2" xfId="11138"/>
    <cellStyle name="Input 2 8 2 2" xfId="11139"/>
    <cellStyle name="Input 2 8 2 2 2" xfId="30904"/>
    <cellStyle name="Input 2 8 2 3" xfId="11140"/>
    <cellStyle name="Input 2 8 2 3 2" xfId="29476"/>
    <cellStyle name="Input 2 8 2 4" xfId="11141"/>
    <cellStyle name="Input 2 8 2 4 2" xfId="30516"/>
    <cellStyle name="Input 2 8 2 5" xfId="11142"/>
    <cellStyle name="Input 2 8 2 5 2" xfId="32793"/>
    <cellStyle name="Input 2 8 2 6" xfId="11143"/>
    <cellStyle name="Input 2 8 2 6 2" xfId="38837"/>
    <cellStyle name="Input 2 8 2 7" xfId="28212"/>
    <cellStyle name="Input 2 8 3" xfId="11144"/>
    <cellStyle name="Input 2 8 3 2" xfId="28485"/>
    <cellStyle name="Input 2 8 4" xfId="11145"/>
    <cellStyle name="Input 2 8 4 2" xfId="31086"/>
    <cellStyle name="Input 2 8 5" xfId="11146"/>
    <cellStyle name="Input 2 8 5 2" xfId="27374"/>
    <cellStyle name="Input 2 8 6" xfId="23902"/>
    <cellStyle name="Input 2 9" xfId="11147"/>
    <cellStyle name="Input 2 9 2" xfId="11148"/>
    <cellStyle name="Input 2 9 2 2" xfId="11149"/>
    <cellStyle name="Input 2 9 2 2 2" xfId="30905"/>
    <cellStyle name="Input 2 9 2 3" xfId="11150"/>
    <cellStyle name="Input 2 9 2 3 2" xfId="29475"/>
    <cellStyle name="Input 2 9 2 4" xfId="11151"/>
    <cellStyle name="Input 2 9 2 4 2" xfId="30517"/>
    <cellStyle name="Input 2 9 2 5" xfId="11152"/>
    <cellStyle name="Input 2 9 2 5 2" xfId="32794"/>
    <cellStyle name="Input 2 9 2 6" xfId="11153"/>
    <cellStyle name="Input 2 9 2 6 2" xfId="38838"/>
    <cellStyle name="Input 2 9 2 7" xfId="28213"/>
    <cellStyle name="Input 2 9 3" xfId="11154"/>
    <cellStyle name="Input 2 9 3 2" xfId="28484"/>
    <cellStyle name="Input 2 9 4" xfId="11155"/>
    <cellStyle name="Input 2 9 4 2" xfId="28365"/>
    <cellStyle name="Input 2 9 5" xfId="11156"/>
    <cellStyle name="Input 2 9 5 2" xfId="27373"/>
    <cellStyle name="Input 2 9 6" xfId="23903"/>
    <cellStyle name="Input 3" xfId="11157"/>
    <cellStyle name="Input 3 10" xfId="23904"/>
    <cellStyle name="Input 3 2" xfId="11158"/>
    <cellStyle name="Input 3 2 2" xfId="11159"/>
    <cellStyle name="Input 3 2 2 2" xfId="11160"/>
    <cellStyle name="Input 3 2 2 2 2" xfId="23907"/>
    <cellStyle name="Input 3 2 2 3" xfId="11161"/>
    <cellStyle name="Input 3 2 2 3 2" xfId="34558"/>
    <cellStyle name="Input 3 2 2 4" xfId="23906"/>
    <cellStyle name="Input 3 2 3" xfId="11162"/>
    <cellStyle name="Input 3 2 3 2" xfId="11163"/>
    <cellStyle name="Input 3 2 3 2 2" xfId="37237"/>
    <cellStyle name="Input 3 2 3 3" xfId="11164"/>
    <cellStyle name="Input 3 2 3 3 2" xfId="34435"/>
    <cellStyle name="Input 3 2 3 4" xfId="23908"/>
    <cellStyle name="Input 3 2 4" xfId="11165"/>
    <cellStyle name="Input 3 2 4 2" xfId="11166"/>
    <cellStyle name="Input 3 2 4 2 2" xfId="30907"/>
    <cellStyle name="Input 3 2 4 3" xfId="11167"/>
    <cellStyle name="Input 3 2 4 3 2" xfId="29474"/>
    <cellStyle name="Input 3 2 4 4" xfId="11168"/>
    <cellStyle name="Input 3 2 4 4 2" xfId="30519"/>
    <cellStyle name="Input 3 2 4 5" xfId="11169"/>
    <cellStyle name="Input 3 2 4 5 2" xfId="32796"/>
    <cellStyle name="Input 3 2 4 6" xfId="11170"/>
    <cellStyle name="Input 3 2 4 6 2" xfId="38840"/>
    <cellStyle name="Input 3 2 4 7" xfId="11171"/>
    <cellStyle name="Input 3 2 4 7 2" xfId="37236"/>
    <cellStyle name="Input 3 2 4 8" xfId="28215"/>
    <cellStyle name="Input 3 2 5" xfId="11172"/>
    <cellStyle name="Input 3 2 5 2" xfId="28482"/>
    <cellStyle name="Input 3 2 6" xfId="11173"/>
    <cellStyle name="Input 3 2 6 2" xfId="28367"/>
    <cellStyle name="Input 3 2 7" xfId="11174"/>
    <cellStyle name="Input 3 2 7 2" xfId="27371"/>
    <cellStyle name="Input 3 2 8" xfId="23905"/>
    <cellStyle name="Input 3 3" xfId="11175"/>
    <cellStyle name="Input 3 3 2" xfId="11176"/>
    <cellStyle name="Input 3 3 2 2" xfId="11177"/>
    <cellStyle name="Input 3 3 2 2 2" xfId="23911"/>
    <cellStyle name="Input 3 3 2 3" xfId="11178"/>
    <cellStyle name="Input 3 3 2 3 2" xfId="34559"/>
    <cellStyle name="Input 3 3 2 4" xfId="23910"/>
    <cellStyle name="Input 3 3 3" xfId="11179"/>
    <cellStyle name="Input 3 3 3 2" xfId="11180"/>
    <cellStyle name="Input 3 3 3 2 2" xfId="37239"/>
    <cellStyle name="Input 3 3 3 3" xfId="11181"/>
    <cellStyle name="Input 3 3 3 3 2" xfId="34434"/>
    <cellStyle name="Input 3 3 3 4" xfId="23912"/>
    <cellStyle name="Input 3 3 4" xfId="11182"/>
    <cellStyle name="Input 3 3 4 2" xfId="11183"/>
    <cellStyle name="Input 3 3 4 2 2" xfId="30911"/>
    <cellStyle name="Input 3 3 4 3" xfId="11184"/>
    <cellStyle name="Input 3 3 4 3 2" xfId="29473"/>
    <cellStyle name="Input 3 3 4 4" xfId="11185"/>
    <cellStyle name="Input 3 3 4 4 2" xfId="30520"/>
    <cellStyle name="Input 3 3 4 5" xfId="11186"/>
    <cellStyle name="Input 3 3 4 5 2" xfId="32797"/>
    <cellStyle name="Input 3 3 4 6" xfId="11187"/>
    <cellStyle name="Input 3 3 4 6 2" xfId="38841"/>
    <cellStyle name="Input 3 3 4 7" xfId="11188"/>
    <cellStyle name="Input 3 3 4 7 2" xfId="37238"/>
    <cellStyle name="Input 3 3 4 8" xfId="28216"/>
    <cellStyle name="Input 3 3 5" xfId="11189"/>
    <cellStyle name="Input 3 3 5 2" xfId="28481"/>
    <cellStyle name="Input 3 3 6" xfId="11190"/>
    <cellStyle name="Input 3 3 6 2" xfId="28368"/>
    <cellStyle name="Input 3 3 7" xfId="11191"/>
    <cellStyle name="Input 3 3 7 2" xfId="27370"/>
    <cellStyle name="Input 3 3 8" xfId="23909"/>
    <cellStyle name="Input 3 4" xfId="11192"/>
    <cellStyle name="Input 3 4 2" xfId="11193"/>
    <cellStyle name="Input 3 4 2 2" xfId="23914"/>
    <cellStyle name="Input 3 4 3" xfId="11194"/>
    <cellStyle name="Input 3 4 3 2" xfId="34557"/>
    <cellStyle name="Input 3 4 4" xfId="23913"/>
    <cellStyle name="Input 3 5" xfId="11195"/>
    <cellStyle name="Input 3 5 2" xfId="11196"/>
    <cellStyle name="Input 3 5 2 2" xfId="37240"/>
    <cellStyle name="Input 3 5 3" xfId="11197"/>
    <cellStyle name="Input 3 5 3 2" xfId="34436"/>
    <cellStyle name="Input 3 5 4" xfId="23915"/>
    <cellStyle name="Input 3 6" xfId="11198"/>
    <cellStyle name="Input 3 6 2" xfId="11199"/>
    <cellStyle name="Input 3 6 2 2" xfId="30906"/>
    <cellStyle name="Input 3 6 3" xfId="11200"/>
    <cellStyle name="Input 3 6 3 2" xfId="27560"/>
    <cellStyle name="Input 3 6 4" xfId="11201"/>
    <cellStyle name="Input 3 6 4 2" xfId="30518"/>
    <cellStyle name="Input 3 6 5" xfId="11202"/>
    <cellStyle name="Input 3 6 5 2" xfId="32795"/>
    <cellStyle name="Input 3 6 6" xfId="11203"/>
    <cellStyle name="Input 3 6 6 2" xfId="38839"/>
    <cellStyle name="Input 3 6 7" xfId="11204"/>
    <cellStyle name="Input 3 6 7 2" xfId="37235"/>
    <cellStyle name="Input 3 6 8" xfId="28214"/>
    <cellStyle name="Input 3 7" xfId="11205"/>
    <cellStyle name="Input 3 7 2" xfId="28483"/>
    <cellStyle name="Input 3 8" xfId="11206"/>
    <cellStyle name="Input 3 8 2" xfId="28366"/>
    <cellStyle name="Input 3 9" xfId="11207"/>
    <cellStyle name="Input 3 9 2" xfId="27372"/>
    <cellStyle name="Input 4" xfId="11208"/>
    <cellStyle name="Input 4 10" xfId="23916"/>
    <cellStyle name="Input 4 2" xfId="11209"/>
    <cellStyle name="Input 4 2 2" xfId="11210"/>
    <cellStyle name="Input 4 2 2 2" xfId="11211"/>
    <cellStyle name="Input 4 2 2 2 2" xfId="23919"/>
    <cellStyle name="Input 4 2 2 3" xfId="11212"/>
    <cellStyle name="Input 4 2 2 3 2" xfId="34561"/>
    <cellStyle name="Input 4 2 2 4" xfId="23918"/>
    <cellStyle name="Input 4 2 3" xfId="11213"/>
    <cellStyle name="Input 4 2 3 2" xfId="11214"/>
    <cellStyle name="Input 4 2 3 2 2" xfId="37243"/>
    <cellStyle name="Input 4 2 3 3" xfId="11215"/>
    <cellStyle name="Input 4 2 3 3 2" xfId="34432"/>
    <cellStyle name="Input 4 2 3 4" xfId="23920"/>
    <cellStyle name="Input 4 2 4" xfId="11216"/>
    <cellStyle name="Input 4 2 4 2" xfId="11217"/>
    <cellStyle name="Input 4 2 4 2 2" xfId="30919"/>
    <cellStyle name="Input 4 2 4 3" xfId="11218"/>
    <cellStyle name="Input 4 2 4 3 2" xfId="29470"/>
    <cellStyle name="Input 4 2 4 4" xfId="11219"/>
    <cellStyle name="Input 4 2 4 4 2" xfId="30535"/>
    <cellStyle name="Input 4 2 4 5" xfId="11220"/>
    <cellStyle name="Input 4 2 4 5 2" xfId="32800"/>
    <cellStyle name="Input 4 2 4 6" xfId="11221"/>
    <cellStyle name="Input 4 2 4 6 2" xfId="38843"/>
    <cellStyle name="Input 4 2 4 7" xfId="11222"/>
    <cellStyle name="Input 4 2 4 7 2" xfId="37242"/>
    <cellStyle name="Input 4 2 4 8" xfId="28218"/>
    <cellStyle name="Input 4 2 5" xfId="11223"/>
    <cellStyle name="Input 4 2 5 2" xfId="28479"/>
    <cellStyle name="Input 4 2 6" xfId="11224"/>
    <cellStyle name="Input 4 2 6 2" xfId="31559"/>
    <cellStyle name="Input 4 2 7" xfId="11225"/>
    <cellStyle name="Input 4 2 7 2" xfId="27368"/>
    <cellStyle name="Input 4 2 8" xfId="23917"/>
    <cellStyle name="Input 4 3" xfId="11226"/>
    <cellStyle name="Input 4 3 2" xfId="11227"/>
    <cellStyle name="Input 4 3 2 2" xfId="11228"/>
    <cellStyle name="Input 4 3 2 2 2" xfId="23923"/>
    <cellStyle name="Input 4 3 2 3" xfId="11229"/>
    <cellStyle name="Input 4 3 2 3 2" xfId="34562"/>
    <cellStyle name="Input 4 3 2 4" xfId="23922"/>
    <cellStyle name="Input 4 3 3" xfId="11230"/>
    <cellStyle name="Input 4 3 3 2" xfId="11231"/>
    <cellStyle name="Input 4 3 3 2 2" xfId="37245"/>
    <cellStyle name="Input 4 3 3 3" xfId="11232"/>
    <cellStyle name="Input 4 3 3 3 2" xfId="34431"/>
    <cellStyle name="Input 4 3 3 4" xfId="23924"/>
    <cellStyle name="Input 4 3 4" xfId="11233"/>
    <cellStyle name="Input 4 3 4 2" xfId="11234"/>
    <cellStyle name="Input 4 3 4 2 2" xfId="30923"/>
    <cellStyle name="Input 4 3 4 3" xfId="11235"/>
    <cellStyle name="Input 4 3 4 3 2" xfId="27559"/>
    <cellStyle name="Input 4 3 4 4" xfId="11236"/>
    <cellStyle name="Input 4 3 4 4 2" xfId="30537"/>
    <cellStyle name="Input 4 3 4 5" xfId="11237"/>
    <cellStyle name="Input 4 3 4 5 2" xfId="32801"/>
    <cellStyle name="Input 4 3 4 6" xfId="11238"/>
    <cellStyle name="Input 4 3 4 6 2" xfId="38844"/>
    <cellStyle name="Input 4 3 4 7" xfId="11239"/>
    <cellStyle name="Input 4 3 4 7 2" xfId="37244"/>
    <cellStyle name="Input 4 3 4 8" xfId="28219"/>
    <cellStyle name="Input 4 3 5" xfId="11240"/>
    <cellStyle name="Input 4 3 5 2" xfId="28478"/>
    <cellStyle name="Input 4 3 6" xfId="11241"/>
    <cellStyle name="Input 4 3 6 2" xfId="31560"/>
    <cellStyle name="Input 4 3 7" xfId="11242"/>
    <cellStyle name="Input 4 3 7 2" xfId="27367"/>
    <cellStyle name="Input 4 3 8" xfId="23921"/>
    <cellStyle name="Input 4 4" xfId="11243"/>
    <cellStyle name="Input 4 4 2" xfId="11244"/>
    <cellStyle name="Input 4 4 2 2" xfId="23926"/>
    <cellStyle name="Input 4 4 3" xfId="11245"/>
    <cellStyle name="Input 4 4 3 2" xfId="34560"/>
    <cellStyle name="Input 4 4 4" xfId="23925"/>
    <cellStyle name="Input 4 5" xfId="11246"/>
    <cellStyle name="Input 4 5 2" xfId="11247"/>
    <cellStyle name="Input 4 5 2 2" xfId="37246"/>
    <cellStyle name="Input 4 5 3" xfId="11248"/>
    <cellStyle name="Input 4 5 3 2" xfId="34433"/>
    <cellStyle name="Input 4 5 4" xfId="23927"/>
    <cellStyle name="Input 4 6" xfId="11249"/>
    <cellStyle name="Input 4 6 2" xfId="11250"/>
    <cellStyle name="Input 4 6 2 2" xfId="30918"/>
    <cellStyle name="Input 4 6 3" xfId="11251"/>
    <cellStyle name="Input 4 6 3 2" xfId="29471"/>
    <cellStyle name="Input 4 6 4" xfId="11252"/>
    <cellStyle name="Input 4 6 4 2" xfId="30534"/>
    <cellStyle name="Input 4 6 5" xfId="11253"/>
    <cellStyle name="Input 4 6 5 2" xfId="32799"/>
    <cellStyle name="Input 4 6 6" xfId="11254"/>
    <cellStyle name="Input 4 6 6 2" xfId="38842"/>
    <cellStyle name="Input 4 6 7" xfId="11255"/>
    <cellStyle name="Input 4 6 7 2" xfId="37241"/>
    <cellStyle name="Input 4 6 8" xfId="28217"/>
    <cellStyle name="Input 4 7" xfId="11256"/>
    <cellStyle name="Input 4 7 2" xfId="28480"/>
    <cellStyle name="Input 4 8" xfId="11257"/>
    <cellStyle name="Input 4 8 2" xfId="28369"/>
    <cellStyle name="Input 4 9" xfId="11258"/>
    <cellStyle name="Input 4 9 2" xfId="27369"/>
    <cellStyle name="Input 5" xfId="11259"/>
    <cellStyle name="Input 5 10" xfId="11260"/>
    <cellStyle name="Input 5 10 2" xfId="11261"/>
    <cellStyle name="Input 5 10 2 2" xfId="11262"/>
    <cellStyle name="Input 5 10 2 2 2" xfId="37248"/>
    <cellStyle name="Input 5 10 2 3" xfId="11263"/>
    <cellStyle name="Input 5 10 2 3 2" xfId="34564"/>
    <cellStyle name="Input 5 10 2 4" xfId="23930"/>
    <cellStyle name="Input 5 10 3" xfId="11264"/>
    <cellStyle name="Input 5 10 3 2" xfId="11265"/>
    <cellStyle name="Input 5 10 3 2 2" xfId="37249"/>
    <cellStyle name="Input 5 10 3 3" xfId="11266"/>
    <cellStyle name="Input 5 10 3 3 2" xfId="34429"/>
    <cellStyle name="Input 5 10 3 4" xfId="23931"/>
    <cellStyle name="Input 5 10 4" xfId="11267"/>
    <cellStyle name="Input 5 10 4 2" xfId="35518"/>
    <cellStyle name="Input 5 10 5" xfId="23929"/>
    <cellStyle name="Input 5 11" xfId="11268"/>
    <cellStyle name="Input 5 11 2" xfId="11269"/>
    <cellStyle name="Input 5 11 2 2" xfId="11270"/>
    <cellStyle name="Input 5 11 2 2 2" xfId="37250"/>
    <cellStyle name="Input 5 11 2 3" xfId="11271"/>
    <cellStyle name="Input 5 11 2 3 2" xfId="34565"/>
    <cellStyle name="Input 5 11 2 4" xfId="23933"/>
    <cellStyle name="Input 5 11 3" xfId="11272"/>
    <cellStyle name="Input 5 11 3 2" xfId="11273"/>
    <cellStyle name="Input 5 11 3 2 2" xfId="37251"/>
    <cellStyle name="Input 5 11 3 3" xfId="11274"/>
    <cellStyle name="Input 5 11 3 3 2" xfId="34428"/>
    <cellStyle name="Input 5 11 3 4" xfId="23934"/>
    <cellStyle name="Input 5 11 4" xfId="11275"/>
    <cellStyle name="Input 5 11 4 2" xfId="35519"/>
    <cellStyle name="Input 5 11 5" xfId="23932"/>
    <cellStyle name="Input 5 12" xfId="11276"/>
    <cellStyle name="Input 5 12 2" xfId="11277"/>
    <cellStyle name="Input 5 12 2 2" xfId="11278"/>
    <cellStyle name="Input 5 12 2 2 2" xfId="37252"/>
    <cellStyle name="Input 5 12 2 3" xfId="11279"/>
    <cellStyle name="Input 5 12 2 3 2" xfId="34566"/>
    <cellStyle name="Input 5 12 2 4" xfId="23936"/>
    <cellStyle name="Input 5 12 3" xfId="11280"/>
    <cellStyle name="Input 5 12 3 2" xfId="11281"/>
    <cellStyle name="Input 5 12 3 2 2" xfId="37253"/>
    <cellStyle name="Input 5 12 3 3" xfId="11282"/>
    <cellStyle name="Input 5 12 3 3 2" xfId="34427"/>
    <cellStyle name="Input 5 12 3 4" xfId="23937"/>
    <cellStyle name="Input 5 12 4" xfId="11283"/>
    <cellStyle name="Input 5 12 4 2" xfId="35520"/>
    <cellStyle name="Input 5 12 5" xfId="23935"/>
    <cellStyle name="Input 5 13" xfId="11284"/>
    <cellStyle name="Input 5 13 2" xfId="11285"/>
    <cellStyle name="Input 5 13 2 2" xfId="11286"/>
    <cellStyle name="Input 5 13 2 2 2" xfId="37254"/>
    <cellStyle name="Input 5 13 2 3" xfId="11287"/>
    <cellStyle name="Input 5 13 2 3 2" xfId="34567"/>
    <cellStyle name="Input 5 13 2 4" xfId="23939"/>
    <cellStyle name="Input 5 13 3" xfId="11288"/>
    <cellStyle name="Input 5 13 3 2" xfId="11289"/>
    <cellStyle name="Input 5 13 3 2 2" xfId="37255"/>
    <cellStyle name="Input 5 13 3 3" xfId="11290"/>
    <cellStyle name="Input 5 13 3 3 2" xfId="34426"/>
    <cellStyle name="Input 5 13 3 4" xfId="23940"/>
    <cellStyle name="Input 5 13 4" xfId="11291"/>
    <cellStyle name="Input 5 13 4 2" xfId="35521"/>
    <cellStyle name="Input 5 13 5" xfId="23938"/>
    <cellStyle name="Input 5 14" xfId="11292"/>
    <cellStyle name="Input 5 14 2" xfId="11293"/>
    <cellStyle name="Input 5 14 2 2" xfId="11294"/>
    <cellStyle name="Input 5 14 2 2 2" xfId="37256"/>
    <cellStyle name="Input 5 14 2 3" xfId="11295"/>
    <cellStyle name="Input 5 14 2 3 2" xfId="34568"/>
    <cellStyle name="Input 5 14 2 4" xfId="23942"/>
    <cellStyle name="Input 5 14 3" xfId="11296"/>
    <cellStyle name="Input 5 14 3 2" xfId="11297"/>
    <cellStyle name="Input 5 14 3 2 2" xfId="37257"/>
    <cellStyle name="Input 5 14 3 3" xfId="11298"/>
    <cellStyle name="Input 5 14 3 3 2" xfId="34425"/>
    <cellStyle name="Input 5 14 3 4" xfId="23943"/>
    <cellStyle name="Input 5 14 4" xfId="11299"/>
    <cellStyle name="Input 5 14 4 2" xfId="35522"/>
    <cellStyle name="Input 5 14 5" xfId="23941"/>
    <cellStyle name="Input 5 15" xfId="11300"/>
    <cellStyle name="Input 5 15 2" xfId="11301"/>
    <cellStyle name="Input 5 15 2 2" xfId="11302"/>
    <cellStyle name="Input 5 15 2 2 2" xfId="37258"/>
    <cellStyle name="Input 5 15 2 3" xfId="11303"/>
    <cellStyle name="Input 5 15 2 3 2" xfId="34569"/>
    <cellStyle name="Input 5 15 2 4" xfId="23945"/>
    <cellStyle name="Input 5 15 3" xfId="11304"/>
    <cellStyle name="Input 5 15 3 2" xfId="11305"/>
    <cellStyle name="Input 5 15 3 2 2" xfId="37259"/>
    <cellStyle name="Input 5 15 3 3" xfId="11306"/>
    <cellStyle name="Input 5 15 3 3 2" xfId="34424"/>
    <cellStyle name="Input 5 15 3 4" xfId="23946"/>
    <cellStyle name="Input 5 15 4" xfId="11307"/>
    <cellStyle name="Input 5 15 4 2" xfId="35523"/>
    <cellStyle name="Input 5 15 5" xfId="23944"/>
    <cellStyle name="Input 5 16" xfId="11308"/>
    <cellStyle name="Input 5 16 2" xfId="11309"/>
    <cellStyle name="Input 5 16 2 2" xfId="11310"/>
    <cellStyle name="Input 5 16 2 2 2" xfId="37260"/>
    <cellStyle name="Input 5 16 2 3" xfId="11311"/>
    <cellStyle name="Input 5 16 2 3 2" xfId="34570"/>
    <cellStyle name="Input 5 16 2 4" xfId="23948"/>
    <cellStyle name="Input 5 16 3" xfId="11312"/>
    <cellStyle name="Input 5 16 3 2" xfId="11313"/>
    <cellStyle name="Input 5 16 3 2 2" xfId="37261"/>
    <cellStyle name="Input 5 16 3 3" xfId="11314"/>
    <cellStyle name="Input 5 16 3 3 2" xfId="34423"/>
    <cellStyle name="Input 5 16 3 4" xfId="23949"/>
    <cellStyle name="Input 5 16 4" xfId="11315"/>
    <cellStyle name="Input 5 16 4 2" xfId="35524"/>
    <cellStyle name="Input 5 16 5" xfId="23947"/>
    <cellStyle name="Input 5 17" xfId="11316"/>
    <cellStyle name="Input 5 17 2" xfId="11317"/>
    <cellStyle name="Input 5 17 2 2" xfId="11318"/>
    <cellStyle name="Input 5 17 2 2 2" xfId="37262"/>
    <cellStyle name="Input 5 17 2 3" xfId="11319"/>
    <cellStyle name="Input 5 17 2 3 2" xfId="34571"/>
    <cellStyle name="Input 5 17 2 4" xfId="23951"/>
    <cellStyle name="Input 5 17 3" xfId="11320"/>
    <cellStyle name="Input 5 17 3 2" xfId="11321"/>
    <cellStyle name="Input 5 17 3 2 2" xfId="37263"/>
    <cellStyle name="Input 5 17 3 3" xfId="11322"/>
    <cellStyle name="Input 5 17 3 3 2" xfId="34422"/>
    <cellStyle name="Input 5 17 3 4" xfId="23952"/>
    <cellStyle name="Input 5 17 4" xfId="11323"/>
    <cellStyle name="Input 5 17 4 2" xfId="35525"/>
    <cellStyle name="Input 5 17 5" xfId="23950"/>
    <cellStyle name="Input 5 18" xfId="11324"/>
    <cellStyle name="Input 5 18 2" xfId="11325"/>
    <cellStyle name="Input 5 18 2 2" xfId="11326"/>
    <cellStyle name="Input 5 18 2 2 2" xfId="37264"/>
    <cellStyle name="Input 5 18 2 3" xfId="11327"/>
    <cellStyle name="Input 5 18 2 3 2" xfId="34572"/>
    <cellStyle name="Input 5 18 2 4" xfId="23954"/>
    <cellStyle name="Input 5 18 3" xfId="11328"/>
    <cellStyle name="Input 5 18 3 2" xfId="11329"/>
    <cellStyle name="Input 5 18 3 2 2" xfId="37265"/>
    <cellStyle name="Input 5 18 3 3" xfId="11330"/>
    <cellStyle name="Input 5 18 3 3 2" xfId="34421"/>
    <cellStyle name="Input 5 18 3 4" xfId="23955"/>
    <cellStyle name="Input 5 18 4" xfId="11331"/>
    <cellStyle name="Input 5 18 4 2" xfId="35526"/>
    <cellStyle name="Input 5 18 5" xfId="23953"/>
    <cellStyle name="Input 5 19" xfId="11332"/>
    <cellStyle name="Input 5 19 2" xfId="11333"/>
    <cellStyle name="Input 5 19 2 2" xfId="11334"/>
    <cellStyle name="Input 5 19 2 2 2" xfId="37266"/>
    <cellStyle name="Input 5 19 2 3" xfId="11335"/>
    <cellStyle name="Input 5 19 2 3 2" xfId="34573"/>
    <cellStyle name="Input 5 19 2 4" xfId="23957"/>
    <cellStyle name="Input 5 19 3" xfId="11336"/>
    <cellStyle name="Input 5 19 3 2" xfId="11337"/>
    <cellStyle name="Input 5 19 3 2 2" xfId="37267"/>
    <cellStyle name="Input 5 19 3 3" xfId="11338"/>
    <cellStyle name="Input 5 19 3 3 2" xfId="34420"/>
    <cellStyle name="Input 5 19 3 4" xfId="23958"/>
    <cellStyle name="Input 5 19 4" xfId="11339"/>
    <cellStyle name="Input 5 19 4 2" xfId="35527"/>
    <cellStyle name="Input 5 19 5" xfId="23956"/>
    <cellStyle name="Input 5 2" xfId="11340"/>
    <cellStyle name="Input 5 2 2" xfId="11341"/>
    <cellStyle name="Input 5 2 2 2" xfId="11342"/>
    <cellStyle name="Input 5 2 2 2 2" xfId="23961"/>
    <cellStyle name="Input 5 2 2 3" xfId="11343"/>
    <cellStyle name="Input 5 2 2 3 2" xfId="34574"/>
    <cellStyle name="Input 5 2 2 4" xfId="23960"/>
    <cellStyle name="Input 5 2 3" xfId="11344"/>
    <cellStyle name="Input 5 2 3 2" xfId="11345"/>
    <cellStyle name="Input 5 2 3 2 2" xfId="37269"/>
    <cellStyle name="Input 5 2 3 3" xfId="11346"/>
    <cellStyle name="Input 5 2 3 3 2" xfId="34419"/>
    <cellStyle name="Input 5 2 3 4" xfId="23962"/>
    <cellStyle name="Input 5 2 4" xfId="11347"/>
    <cellStyle name="Input 5 2 4 2" xfId="11348"/>
    <cellStyle name="Input 5 2 4 2 2" xfId="30933"/>
    <cellStyle name="Input 5 2 4 3" xfId="11349"/>
    <cellStyle name="Input 5 2 4 3 2" xfId="27558"/>
    <cellStyle name="Input 5 2 4 4" xfId="11350"/>
    <cellStyle name="Input 5 2 4 4 2" xfId="32133"/>
    <cellStyle name="Input 5 2 4 5" xfId="11351"/>
    <cellStyle name="Input 5 2 4 5 2" xfId="29677"/>
    <cellStyle name="Input 5 2 4 6" xfId="11352"/>
    <cellStyle name="Input 5 2 4 6 2" xfId="38846"/>
    <cellStyle name="Input 5 2 4 7" xfId="11353"/>
    <cellStyle name="Input 5 2 4 7 2" xfId="37268"/>
    <cellStyle name="Input 5 2 4 8" xfId="28221"/>
    <cellStyle name="Input 5 2 5" xfId="11354"/>
    <cellStyle name="Input 5 2 5 2" xfId="28476"/>
    <cellStyle name="Input 5 2 6" xfId="11355"/>
    <cellStyle name="Input 5 2 6 2" xfId="31562"/>
    <cellStyle name="Input 5 2 7" xfId="11356"/>
    <cellStyle name="Input 5 2 7 2" xfId="27365"/>
    <cellStyle name="Input 5 2 8" xfId="23959"/>
    <cellStyle name="Input 5 20" xfId="11357"/>
    <cellStyle name="Input 5 20 2" xfId="11358"/>
    <cellStyle name="Input 5 20 2 2" xfId="11359"/>
    <cellStyle name="Input 5 20 2 2 2" xfId="37270"/>
    <cellStyle name="Input 5 20 2 3" xfId="11360"/>
    <cellStyle name="Input 5 20 2 3 2" xfId="34575"/>
    <cellStyle name="Input 5 20 2 4" xfId="23964"/>
    <cellStyle name="Input 5 20 3" xfId="11361"/>
    <cellStyle name="Input 5 20 3 2" xfId="11362"/>
    <cellStyle name="Input 5 20 3 2 2" xfId="37271"/>
    <cellStyle name="Input 5 20 3 3" xfId="11363"/>
    <cellStyle name="Input 5 20 3 3 2" xfId="34418"/>
    <cellStyle name="Input 5 20 3 4" xfId="23965"/>
    <cellStyle name="Input 5 20 4" xfId="11364"/>
    <cellStyle name="Input 5 20 4 2" xfId="35528"/>
    <cellStyle name="Input 5 20 5" xfId="23963"/>
    <cellStyle name="Input 5 21" xfId="11365"/>
    <cellStyle name="Input 5 21 2" xfId="11366"/>
    <cellStyle name="Input 5 21 2 2" xfId="11367"/>
    <cellStyle name="Input 5 21 2 2 2" xfId="37272"/>
    <cellStyle name="Input 5 21 2 3" xfId="11368"/>
    <cellStyle name="Input 5 21 2 3 2" xfId="34576"/>
    <cellStyle name="Input 5 21 2 4" xfId="23967"/>
    <cellStyle name="Input 5 21 3" xfId="11369"/>
    <cellStyle name="Input 5 21 3 2" xfId="11370"/>
    <cellStyle name="Input 5 21 3 2 2" xfId="37273"/>
    <cellStyle name="Input 5 21 3 3" xfId="11371"/>
    <cellStyle name="Input 5 21 3 3 2" xfId="34417"/>
    <cellStyle name="Input 5 21 3 4" xfId="23968"/>
    <cellStyle name="Input 5 21 4" xfId="11372"/>
    <cellStyle name="Input 5 21 4 2" xfId="35529"/>
    <cellStyle name="Input 5 21 5" xfId="23966"/>
    <cellStyle name="Input 5 22" xfId="11373"/>
    <cellStyle name="Input 5 22 2" xfId="11374"/>
    <cellStyle name="Input 5 22 2 2" xfId="11375"/>
    <cellStyle name="Input 5 22 2 2 2" xfId="37274"/>
    <cellStyle name="Input 5 22 2 3" xfId="11376"/>
    <cellStyle name="Input 5 22 2 3 2" xfId="34577"/>
    <cellStyle name="Input 5 22 2 4" xfId="23970"/>
    <cellStyle name="Input 5 22 3" xfId="11377"/>
    <cellStyle name="Input 5 22 3 2" xfId="11378"/>
    <cellStyle name="Input 5 22 3 2 2" xfId="37275"/>
    <cellStyle name="Input 5 22 3 3" xfId="11379"/>
    <cellStyle name="Input 5 22 3 3 2" xfId="34416"/>
    <cellStyle name="Input 5 22 3 4" xfId="23971"/>
    <cellStyle name="Input 5 22 4" xfId="11380"/>
    <cellStyle name="Input 5 22 4 2" xfId="35530"/>
    <cellStyle name="Input 5 22 5" xfId="23969"/>
    <cellStyle name="Input 5 23" xfId="11381"/>
    <cellStyle name="Input 5 23 2" xfId="11382"/>
    <cellStyle name="Input 5 23 2 2" xfId="11383"/>
    <cellStyle name="Input 5 23 2 2 2" xfId="37276"/>
    <cellStyle name="Input 5 23 2 3" xfId="11384"/>
    <cellStyle name="Input 5 23 2 3 2" xfId="34578"/>
    <cellStyle name="Input 5 23 2 4" xfId="23973"/>
    <cellStyle name="Input 5 23 3" xfId="11385"/>
    <cellStyle name="Input 5 23 3 2" xfId="11386"/>
    <cellStyle name="Input 5 23 3 2 2" xfId="37277"/>
    <cellStyle name="Input 5 23 3 3" xfId="11387"/>
    <cellStyle name="Input 5 23 3 3 2" xfId="34415"/>
    <cellStyle name="Input 5 23 3 4" xfId="23974"/>
    <cellStyle name="Input 5 23 4" xfId="11388"/>
    <cellStyle name="Input 5 23 4 2" xfId="35531"/>
    <cellStyle name="Input 5 23 5" xfId="23972"/>
    <cellStyle name="Input 5 24" xfId="11389"/>
    <cellStyle name="Input 5 24 2" xfId="11390"/>
    <cellStyle name="Input 5 24 2 2" xfId="11391"/>
    <cellStyle name="Input 5 24 2 2 2" xfId="37278"/>
    <cellStyle name="Input 5 24 2 3" xfId="11392"/>
    <cellStyle name="Input 5 24 2 3 2" xfId="34579"/>
    <cellStyle name="Input 5 24 2 4" xfId="23976"/>
    <cellStyle name="Input 5 24 3" xfId="11393"/>
    <cellStyle name="Input 5 24 3 2" xfId="11394"/>
    <cellStyle name="Input 5 24 3 2 2" xfId="37279"/>
    <cellStyle name="Input 5 24 3 3" xfId="11395"/>
    <cellStyle name="Input 5 24 3 3 2" xfId="34414"/>
    <cellStyle name="Input 5 24 3 4" xfId="23977"/>
    <cellStyle name="Input 5 24 4" xfId="11396"/>
    <cellStyle name="Input 5 24 4 2" xfId="35532"/>
    <cellStyle name="Input 5 24 5" xfId="23975"/>
    <cellStyle name="Input 5 25" xfId="11397"/>
    <cellStyle name="Input 5 25 2" xfId="23978"/>
    <cellStyle name="Input 5 26" xfId="11398"/>
    <cellStyle name="Input 5 26 2" xfId="23979"/>
    <cellStyle name="Input 5 27" xfId="11399"/>
    <cellStyle name="Input 5 27 2" xfId="23980"/>
    <cellStyle name="Input 5 28" xfId="11400"/>
    <cellStyle name="Input 5 28 2" xfId="23981"/>
    <cellStyle name="Input 5 29" xfId="11401"/>
    <cellStyle name="Input 5 29 2" xfId="23982"/>
    <cellStyle name="Input 5 3" xfId="11402"/>
    <cellStyle name="Input 5 3 2" xfId="11403"/>
    <cellStyle name="Input 5 3 2 2" xfId="11404"/>
    <cellStyle name="Input 5 3 2 2 2" xfId="23985"/>
    <cellStyle name="Input 5 3 2 3" xfId="11405"/>
    <cellStyle name="Input 5 3 2 3 2" xfId="34580"/>
    <cellStyle name="Input 5 3 2 4" xfId="23984"/>
    <cellStyle name="Input 5 3 3" xfId="11406"/>
    <cellStyle name="Input 5 3 3 2" xfId="11407"/>
    <cellStyle name="Input 5 3 3 2 2" xfId="37281"/>
    <cellStyle name="Input 5 3 3 3" xfId="11408"/>
    <cellStyle name="Input 5 3 3 3 2" xfId="34413"/>
    <cellStyle name="Input 5 3 3 4" xfId="23986"/>
    <cellStyle name="Input 5 3 4" xfId="11409"/>
    <cellStyle name="Input 5 3 4 2" xfId="11410"/>
    <cellStyle name="Input 5 3 4 2 2" xfId="30937"/>
    <cellStyle name="Input 5 3 4 3" xfId="11411"/>
    <cellStyle name="Input 5 3 4 3 2" xfId="29463"/>
    <cellStyle name="Input 5 3 4 4" xfId="11412"/>
    <cellStyle name="Input 5 3 4 4 2" xfId="32135"/>
    <cellStyle name="Input 5 3 4 5" xfId="11413"/>
    <cellStyle name="Input 5 3 4 5 2" xfId="29673"/>
    <cellStyle name="Input 5 3 4 6" xfId="11414"/>
    <cellStyle name="Input 5 3 4 6 2" xfId="38847"/>
    <cellStyle name="Input 5 3 4 7" xfId="11415"/>
    <cellStyle name="Input 5 3 4 7 2" xfId="37280"/>
    <cellStyle name="Input 5 3 4 8" xfId="28222"/>
    <cellStyle name="Input 5 3 5" xfId="11416"/>
    <cellStyle name="Input 5 3 5 2" xfId="28475"/>
    <cellStyle name="Input 5 3 6" xfId="11417"/>
    <cellStyle name="Input 5 3 6 2" xfId="31563"/>
    <cellStyle name="Input 5 3 7" xfId="11418"/>
    <cellStyle name="Input 5 3 7 2" xfId="27364"/>
    <cellStyle name="Input 5 3 8" xfId="23983"/>
    <cellStyle name="Input 5 30" xfId="11419"/>
    <cellStyle name="Input 5 30 2" xfId="23987"/>
    <cellStyle name="Input 5 31" xfId="11420"/>
    <cellStyle name="Input 5 31 2" xfId="23988"/>
    <cellStyle name="Input 5 32" xfId="11421"/>
    <cellStyle name="Input 5 32 2" xfId="23989"/>
    <cellStyle name="Input 5 33" xfId="11422"/>
    <cellStyle name="Input 5 33 2" xfId="23990"/>
    <cellStyle name="Input 5 34" xfId="11423"/>
    <cellStyle name="Input 5 34 2" xfId="23991"/>
    <cellStyle name="Input 5 35" xfId="11424"/>
    <cellStyle name="Input 5 35 2" xfId="23992"/>
    <cellStyle name="Input 5 36" xfId="11425"/>
    <cellStyle name="Input 5 36 2" xfId="23993"/>
    <cellStyle name="Input 5 37" xfId="11426"/>
    <cellStyle name="Input 5 37 2" xfId="23994"/>
    <cellStyle name="Input 5 38" xfId="11427"/>
    <cellStyle name="Input 5 38 2" xfId="23995"/>
    <cellStyle name="Input 5 39" xfId="11428"/>
    <cellStyle name="Input 5 39 2" xfId="23996"/>
    <cellStyle name="Input 5 4" xfId="11429"/>
    <cellStyle name="Input 5 4 2" xfId="11430"/>
    <cellStyle name="Input 5 4 2 2" xfId="11431"/>
    <cellStyle name="Input 5 4 2 2 2" xfId="23999"/>
    <cellStyle name="Input 5 4 2 3" xfId="11432"/>
    <cellStyle name="Input 5 4 2 3 2" xfId="34581"/>
    <cellStyle name="Input 5 4 2 4" xfId="23998"/>
    <cellStyle name="Input 5 4 3" xfId="11433"/>
    <cellStyle name="Input 5 4 3 2" xfId="11434"/>
    <cellStyle name="Input 5 4 3 2 2" xfId="37283"/>
    <cellStyle name="Input 5 4 3 3" xfId="11435"/>
    <cellStyle name="Input 5 4 3 3 2" xfId="34412"/>
    <cellStyle name="Input 5 4 3 4" xfId="24000"/>
    <cellStyle name="Input 5 4 4" xfId="11436"/>
    <cellStyle name="Input 5 4 4 2" xfId="11437"/>
    <cellStyle name="Input 5 4 4 2 2" xfId="30939"/>
    <cellStyle name="Input 5 4 4 3" xfId="11438"/>
    <cellStyle name="Input 5 4 4 3 2" xfId="27557"/>
    <cellStyle name="Input 5 4 4 4" xfId="11439"/>
    <cellStyle name="Input 5 4 4 4 2" xfId="32136"/>
    <cellStyle name="Input 5 4 4 5" xfId="11440"/>
    <cellStyle name="Input 5 4 4 5 2" xfId="27626"/>
    <cellStyle name="Input 5 4 4 6" xfId="11441"/>
    <cellStyle name="Input 5 4 4 6 2" xfId="38848"/>
    <cellStyle name="Input 5 4 4 7" xfId="11442"/>
    <cellStyle name="Input 5 4 4 7 2" xfId="37282"/>
    <cellStyle name="Input 5 4 4 8" xfId="28223"/>
    <cellStyle name="Input 5 4 5" xfId="11443"/>
    <cellStyle name="Input 5 4 5 2" xfId="28474"/>
    <cellStyle name="Input 5 4 6" xfId="11444"/>
    <cellStyle name="Input 5 4 6 2" xfId="28370"/>
    <cellStyle name="Input 5 4 7" xfId="11445"/>
    <cellStyle name="Input 5 4 7 2" xfId="27363"/>
    <cellStyle name="Input 5 4 8" xfId="23997"/>
    <cellStyle name="Input 5 40" xfId="11446"/>
    <cellStyle name="Input 5 40 2" xfId="11447"/>
    <cellStyle name="Input 5 40 2 2" xfId="37284"/>
    <cellStyle name="Input 5 40 3" xfId="11448"/>
    <cellStyle name="Input 5 40 3 2" xfId="34563"/>
    <cellStyle name="Input 5 40 4" xfId="24001"/>
    <cellStyle name="Input 5 41" xfId="11449"/>
    <cellStyle name="Input 5 41 2" xfId="11450"/>
    <cellStyle name="Input 5 41 2 2" xfId="37285"/>
    <cellStyle name="Input 5 41 3" xfId="11451"/>
    <cellStyle name="Input 5 41 3 2" xfId="34430"/>
    <cellStyle name="Input 5 41 4" xfId="24002"/>
    <cellStyle name="Input 5 42" xfId="11452"/>
    <cellStyle name="Input 5 42 2" xfId="11453"/>
    <cellStyle name="Input 5 42 2 2" xfId="30930"/>
    <cellStyle name="Input 5 42 3" xfId="11454"/>
    <cellStyle name="Input 5 42 3 2" xfId="29469"/>
    <cellStyle name="Input 5 42 4" xfId="11455"/>
    <cellStyle name="Input 5 42 4 2" xfId="30538"/>
    <cellStyle name="Input 5 42 5" xfId="11456"/>
    <cellStyle name="Input 5 42 5 2" xfId="32802"/>
    <cellStyle name="Input 5 42 6" xfId="11457"/>
    <cellStyle name="Input 5 42 6 2" xfId="38845"/>
    <cellStyle name="Input 5 42 7" xfId="11458"/>
    <cellStyle name="Input 5 42 7 2" xfId="37247"/>
    <cellStyle name="Input 5 42 8" xfId="28220"/>
    <cellStyle name="Input 5 43" xfId="11459"/>
    <cellStyle name="Input 5 43 2" xfId="28477"/>
    <cellStyle name="Input 5 44" xfId="11460"/>
    <cellStyle name="Input 5 44 2" xfId="31561"/>
    <cellStyle name="Input 5 45" xfId="11461"/>
    <cellStyle name="Input 5 45 2" xfId="27366"/>
    <cellStyle name="Input 5 46" xfId="23928"/>
    <cellStyle name="Input 5 5" xfId="11462"/>
    <cellStyle name="Input 5 5 2" xfId="11463"/>
    <cellStyle name="Input 5 5 2 2" xfId="11464"/>
    <cellStyle name="Input 5 5 2 2 2" xfId="24005"/>
    <cellStyle name="Input 5 5 2 3" xfId="11465"/>
    <cellStyle name="Input 5 5 2 3 2" xfId="34582"/>
    <cellStyle name="Input 5 5 2 4" xfId="24004"/>
    <cellStyle name="Input 5 5 3" xfId="11466"/>
    <cellStyle name="Input 5 5 3 2" xfId="11467"/>
    <cellStyle name="Input 5 5 3 2 2" xfId="37287"/>
    <cellStyle name="Input 5 5 3 3" xfId="11468"/>
    <cellStyle name="Input 5 5 3 3 2" xfId="34411"/>
    <cellStyle name="Input 5 5 3 4" xfId="24006"/>
    <cellStyle name="Input 5 5 4" xfId="11469"/>
    <cellStyle name="Input 5 5 4 2" xfId="11470"/>
    <cellStyle name="Input 5 5 4 2 2" xfId="30940"/>
    <cellStyle name="Input 5 5 4 3" xfId="11471"/>
    <cellStyle name="Input 5 5 4 3 2" xfId="27556"/>
    <cellStyle name="Input 5 5 4 4" xfId="11472"/>
    <cellStyle name="Input 5 5 4 4 2" xfId="32138"/>
    <cellStyle name="Input 5 5 4 5" xfId="11473"/>
    <cellStyle name="Input 5 5 4 5 2" xfId="27625"/>
    <cellStyle name="Input 5 5 4 6" xfId="11474"/>
    <cellStyle name="Input 5 5 4 6 2" xfId="38849"/>
    <cellStyle name="Input 5 5 4 7" xfId="11475"/>
    <cellStyle name="Input 5 5 4 7 2" xfId="37286"/>
    <cellStyle name="Input 5 5 4 8" xfId="28224"/>
    <cellStyle name="Input 5 5 5" xfId="11476"/>
    <cellStyle name="Input 5 5 5 2" xfId="31654"/>
    <cellStyle name="Input 5 5 6" xfId="11477"/>
    <cellStyle name="Input 5 5 6 2" xfId="31564"/>
    <cellStyle name="Input 5 5 7" xfId="11478"/>
    <cellStyle name="Input 5 5 7 2" xfId="29112"/>
    <cellStyle name="Input 5 5 8" xfId="24003"/>
    <cellStyle name="Input 5 6" xfId="11479"/>
    <cellStyle name="Input 5 6 2" xfId="11480"/>
    <cellStyle name="Input 5 6 2 2" xfId="11481"/>
    <cellStyle name="Input 5 6 2 2 2" xfId="24009"/>
    <cellStyle name="Input 5 6 2 3" xfId="11482"/>
    <cellStyle name="Input 5 6 2 3 2" xfId="34583"/>
    <cellStyle name="Input 5 6 2 4" xfId="24008"/>
    <cellStyle name="Input 5 6 3" xfId="11483"/>
    <cellStyle name="Input 5 6 3 2" xfId="11484"/>
    <cellStyle name="Input 5 6 3 2 2" xfId="37289"/>
    <cellStyle name="Input 5 6 3 3" xfId="11485"/>
    <cellStyle name="Input 5 6 3 3 2" xfId="34410"/>
    <cellStyle name="Input 5 6 3 4" xfId="24010"/>
    <cellStyle name="Input 5 6 4" xfId="11486"/>
    <cellStyle name="Input 5 6 4 2" xfId="11487"/>
    <cellStyle name="Input 5 6 4 2 2" xfId="30941"/>
    <cellStyle name="Input 5 6 4 3" xfId="11488"/>
    <cellStyle name="Input 5 6 4 3 2" xfId="29462"/>
    <cellStyle name="Input 5 6 4 4" xfId="11489"/>
    <cellStyle name="Input 5 6 4 4 2" xfId="30546"/>
    <cellStyle name="Input 5 6 4 5" xfId="11490"/>
    <cellStyle name="Input 5 6 4 5 2" xfId="32804"/>
    <cellStyle name="Input 5 6 4 6" xfId="11491"/>
    <cellStyle name="Input 5 6 4 6 2" xfId="38850"/>
    <cellStyle name="Input 5 6 4 7" xfId="11492"/>
    <cellStyle name="Input 5 6 4 7 2" xfId="37288"/>
    <cellStyle name="Input 5 6 4 8" xfId="28225"/>
    <cellStyle name="Input 5 6 5" xfId="11493"/>
    <cellStyle name="Input 5 6 5 2" xfId="31653"/>
    <cellStyle name="Input 5 6 6" xfId="11494"/>
    <cellStyle name="Input 5 6 6 2" xfId="31565"/>
    <cellStyle name="Input 5 6 7" xfId="11495"/>
    <cellStyle name="Input 5 6 7 2" xfId="29111"/>
    <cellStyle name="Input 5 6 8" xfId="24007"/>
    <cellStyle name="Input 5 7" xfId="11496"/>
    <cellStyle name="Input 5 7 2" xfId="11497"/>
    <cellStyle name="Input 5 7 2 2" xfId="11498"/>
    <cellStyle name="Input 5 7 2 2 2" xfId="37290"/>
    <cellStyle name="Input 5 7 2 3" xfId="11499"/>
    <cellStyle name="Input 5 7 2 3 2" xfId="34584"/>
    <cellStyle name="Input 5 7 2 4" xfId="24012"/>
    <cellStyle name="Input 5 7 3" xfId="11500"/>
    <cellStyle name="Input 5 7 3 2" xfId="11501"/>
    <cellStyle name="Input 5 7 3 2 2" xfId="37291"/>
    <cellStyle name="Input 5 7 3 3" xfId="11502"/>
    <cellStyle name="Input 5 7 3 3 2" xfId="34409"/>
    <cellStyle name="Input 5 7 3 4" xfId="24013"/>
    <cellStyle name="Input 5 7 4" xfId="11503"/>
    <cellStyle name="Input 5 7 4 2" xfId="35533"/>
    <cellStyle name="Input 5 7 5" xfId="24011"/>
    <cellStyle name="Input 5 8" xfId="11504"/>
    <cellStyle name="Input 5 8 2" xfId="11505"/>
    <cellStyle name="Input 5 8 2 2" xfId="11506"/>
    <cellStyle name="Input 5 8 2 2 2" xfId="37292"/>
    <cellStyle name="Input 5 8 2 3" xfId="11507"/>
    <cellStyle name="Input 5 8 2 3 2" xfId="34585"/>
    <cellStyle name="Input 5 8 2 4" xfId="24015"/>
    <cellStyle name="Input 5 8 3" xfId="11508"/>
    <cellStyle name="Input 5 8 3 2" xfId="11509"/>
    <cellStyle name="Input 5 8 3 2 2" xfId="37293"/>
    <cellStyle name="Input 5 8 3 3" xfId="11510"/>
    <cellStyle name="Input 5 8 3 3 2" xfId="34408"/>
    <cellStyle name="Input 5 8 3 4" xfId="24016"/>
    <cellStyle name="Input 5 8 4" xfId="11511"/>
    <cellStyle name="Input 5 8 4 2" xfId="35534"/>
    <cellStyle name="Input 5 8 5" xfId="24014"/>
    <cellStyle name="Input 5 9" xfId="11512"/>
    <cellStyle name="Input 5 9 2" xfId="11513"/>
    <cellStyle name="Input 5 9 2 2" xfId="11514"/>
    <cellStyle name="Input 5 9 2 2 2" xfId="37294"/>
    <cellStyle name="Input 5 9 2 3" xfId="11515"/>
    <cellStyle name="Input 5 9 2 3 2" xfId="34586"/>
    <cellStyle name="Input 5 9 2 4" xfId="24018"/>
    <cellStyle name="Input 5 9 3" xfId="11516"/>
    <cellStyle name="Input 5 9 3 2" xfId="11517"/>
    <cellStyle name="Input 5 9 3 2 2" xfId="37295"/>
    <cellStyle name="Input 5 9 3 3" xfId="11518"/>
    <cellStyle name="Input 5 9 3 3 2" xfId="34407"/>
    <cellStyle name="Input 5 9 3 4" xfId="24019"/>
    <cellStyle name="Input 5 9 4" xfId="11519"/>
    <cellStyle name="Input 5 9 4 2" xfId="35535"/>
    <cellStyle name="Input 5 9 5" xfId="24017"/>
    <cellStyle name="Input 6" xfId="11520"/>
    <cellStyle name="Input 6 10" xfId="11521"/>
    <cellStyle name="Input 6 10 2" xfId="11522"/>
    <cellStyle name="Input 6 10 2 2" xfId="11523"/>
    <cellStyle name="Input 6 10 2 2 2" xfId="37297"/>
    <cellStyle name="Input 6 10 2 3" xfId="11524"/>
    <cellStyle name="Input 6 10 2 3 2" xfId="34588"/>
    <cellStyle name="Input 6 10 2 4" xfId="24022"/>
    <cellStyle name="Input 6 10 3" xfId="11525"/>
    <cellStyle name="Input 6 10 3 2" xfId="11526"/>
    <cellStyle name="Input 6 10 3 2 2" xfId="37298"/>
    <cellStyle name="Input 6 10 3 3" xfId="11527"/>
    <cellStyle name="Input 6 10 3 3 2" xfId="34405"/>
    <cellStyle name="Input 6 10 3 4" xfId="24023"/>
    <cellStyle name="Input 6 10 4" xfId="11528"/>
    <cellStyle name="Input 6 10 4 2" xfId="35536"/>
    <cellStyle name="Input 6 10 5" xfId="24021"/>
    <cellStyle name="Input 6 11" xfId="11529"/>
    <cellStyle name="Input 6 11 2" xfId="11530"/>
    <cellStyle name="Input 6 11 2 2" xfId="11531"/>
    <cellStyle name="Input 6 11 2 2 2" xfId="37299"/>
    <cellStyle name="Input 6 11 2 3" xfId="11532"/>
    <cellStyle name="Input 6 11 2 3 2" xfId="34589"/>
    <cellStyle name="Input 6 11 2 4" xfId="24025"/>
    <cellStyle name="Input 6 11 3" xfId="11533"/>
    <cellStyle name="Input 6 11 3 2" xfId="11534"/>
    <cellStyle name="Input 6 11 3 2 2" xfId="37300"/>
    <cellStyle name="Input 6 11 3 3" xfId="11535"/>
    <cellStyle name="Input 6 11 3 3 2" xfId="34404"/>
    <cellStyle name="Input 6 11 3 4" xfId="24026"/>
    <cellStyle name="Input 6 11 4" xfId="11536"/>
    <cellStyle name="Input 6 11 4 2" xfId="35537"/>
    <cellStyle name="Input 6 11 5" xfId="24024"/>
    <cellStyle name="Input 6 12" xfId="11537"/>
    <cellStyle name="Input 6 12 2" xfId="11538"/>
    <cellStyle name="Input 6 12 2 2" xfId="11539"/>
    <cellStyle name="Input 6 12 2 2 2" xfId="37301"/>
    <cellStyle name="Input 6 12 2 3" xfId="11540"/>
    <cellStyle name="Input 6 12 2 3 2" xfId="34590"/>
    <cellStyle name="Input 6 12 2 4" xfId="24028"/>
    <cellStyle name="Input 6 12 3" xfId="11541"/>
    <cellStyle name="Input 6 12 3 2" xfId="11542"/>
    <cellStyle name="Input 6 12 3 2 2" xfId="37302"/>
    <cellStyle name="Input 6 12 3 3" xfId="11543"/>
    <cellStyle name="Input 6 12 3 3 2" xfId="34403"/>
    <cellStyle name="Input 6 12 3 4" xfId="24029"/>
    <cellStyle name="Input 6 12 4" xfId="11544"/>
    <cellStyle name="Input 6 12 4 2" xfId="35538"/>
    <cellStyle name="Input 6 12 5" xfId="24027"/>
    <cellStyle name="Input 6 13" xfId="11545"/>
    <cellStyle name="Input 6 13 2" xfId="11546"/>
    <cellStyle name="Input 6 13 2 2" xfId="11547"/>
    <cellStyle name="Input 6 13 2 2 2" xfId="37303"/>
    <cellStyle name="Input 6 13 2 3" xfId="11548"/>
    <cellStyle name="Input 6 13 2 3 2" xfId="34591"/>
    <cellStyle name="Input 6 13 2 4" xfId="24031"/>
    <cellStyle name="Input 6 13 3" xfId="11549"/>
    <cellStyle name="Input 6 13 3 2" xfId="11550"/>
    <cellStyle name="Input 6 13 3 2 2" xfId="37304"/>
    <cellStyle name="Input 6 13 3 3" xfId="11551"/>
    <cellStyle name="Input 6 13 3 3 2" xfId="34402"/>
    <cellStyle name="Input 6 13 3 4" xfId="24032"/>
    <cellStyle name="Input 6 13 4" xfId="11552"/>
    <cellStyle name="Input 6 13 4 2" xfId="35539"/>
    <cellStyle name="Input 6 13 5" xfId="24030"/>
    <cellStyle name="Input 6 14" xfId="11553"/>
    <cellStyle name="Input 6 14 2" xfId="11554"/>
    <cellStyle name="Input 6 14 2 2" xfId="11555"/>
    <cellStyle name="Input 6 14 2 2 2" xfId="37305"/>
    <cellStyle name="Input 6 14 2 3" xfId="11556"/>
    <cellStyle name="Input 6 14 2 3 2" xfId="34592"/>
    <cellStyle name="Input 6 14 2 4" xfId="24034"/>
    <cellStyle name="Input 6 14 3" xfId="11557"/>
    <cellStyle name="Input 6 14 3 2" xfId="11558"/>
    <cellStyle name="Input 6 14 3 2 2" xfId="37306"/>
    <cellStyle name="Input 6 14 3 3" xfId="11559"/>
    <cellStyle name="Input 6 14 3 3 2" xfId="34401"/>
    <cellStyle name="Input 6 14 3 4" xfId="24035"/>
    <cellStyle name="Input 6 14 4" xfId="11560"/>
    <cellStyle name="Input 6 14 4 2" xfId="35540"/>
    <cellStyle name="Input 6 14 5" xfId="24033"/>
    <cellStyle name="Input 6 15" xfId="11561"/>
    <cellStyle name="Input 6 15 2" xfId="11562"/>
    <cellStyle name="Input 6 15 2 2" xfId="11563"/>
    <cellStyle name="Input 6 15 2 2 2" xfId="37307"/>
    <cellStyle name="Input 6 15 2 3" xfId="11564"/>
    <cellStyle name="Input 6 15 2 3 2" xfId="34593"/>
    <cellStyle name="Input 6 15 2 4" xfId="24037"/>
    <cellStyle name="Input 6 15 3" xfId="11565"/>
    <cellStyle name="Input 6 15 3 2" xfId="11566"/>
    <cellStyle name="Input 6 15 3 2 2" xfId="37308"/>
    <cellStyle name="Input 6 15 3 3" xfId="11567"/>
    <cellStyle name="Input 6 15 3 3 2" xfId="34400"/>
    <cellStyle name="Input 6 15 3 4" xfId="24038"/>
    <cellStyle name="Input 6 15 4" xfId="11568"/>
    <cellStyle name="Input 6 15 4 2" xfId="35541"/>
    <cellStyle name="Input 6 15 5" xfId="24036"/>
    <cellStyle name="Input 6 16" xfId="11569"/>
    <cellStyle name="Input 6 16 2" xfId="11570"/>
    <cellStyle name="Input 6 16 2 2" xfId="11571"/>
    <cellStyle name="Input 6 16 2 2 2" xfId="37309"/>
    <cellStyle name="Input 6 16 2 3" xfId="11572"/>
    <cellStyle name="Input 6 16 2 3 2" xfId="34594"/>
    <cellStyle name="Input 6 16 2 4" xfId="24040"/>
    <cellStyle name="Input 6 16 3" xfId="11573"/>
    <cellStyle name="Input 6 16 3 2" xfId="11574"/>
    <cellStyle name="Input 6 16 3 2 2" xfId="37310"/>
    <cellStyle name="Input 6 16 3 3" xfId="11575"/>
    <cellStyle name="Input 6 16 3 3 2" xfId="34399"/>
    <cellStyle name="Input 6 16 3 4" xfId="24041"/>
    <cellStyle name="Input 6 16 4" xfId="11576"/>
    <cellStyle name="Input 6 16 4 2" xfId="35542"/>
    <cellStyle name="Input 6 16 5" xfId="24039"/>
    <cellStyle name="Input 6 17" xfId="11577"/>
    <cellStyle name="Input 6 17 2" xfId="11578"/>
    <cellStyle name="Input 6 17 2 2" xfId="11579"/>
    <cellStyle name="Input 6 17 2 2 2" xfId="37311"/>
    <cellStyle name="Input 6 17 2 3" xfId="11580"/>
    <cellStyle name="Input 6 17 2 3 2" xfId="34595"/>
    <cellStyle name="Input 6 17 2 4" xfId="24043"/>
    <cellStyle name="Input 6 17 3" xfId="11581"/>
    <cellStyle name="Input 6 17 3 2" xfId="11582"/>
    <cellStyle name="Input 6 17 3 2 2" xfId="37312"/>
    <cellStyle name="Input 6 17 3 3" xfId="11583"/>
    <cellStyle name="Input 6 17 3 3 2" xfId="34398"/>
    <cellStyle name="Input 6 17 3 4" xfId="24044"/>
    <cellStyle name="Input 6 17 4" xfId="11584"/>
    <cellStyle name="Input 6 17 4 2" xfId="35543"/>
    <cellStyle name="Input 6 17 5" xfId="24042"/>
    <cellStyle name="Input 6 18" xfId="11585"/>
    <cellStyle name="Input 6 18 2" xfId="11586"/>
    <cellStyle name="Input 6 18 2 2" xfId="11587"/>
    <cellStyle name="Input 6 18 2 2 2" xfId="37313"/>
    <cellStyle name="Input 6 18 2 3" xfId="11588"/>
    <cellStyle name="Input 6 18 2 3 2" xfId="34596"/>
    <cellStyle name="Input 6 18 2 4" xfId="24046"/>
    <cellStyle name="Input 6 18 3" xfId="11589"/>
    <cellStyle name="Input 6 18 3 2" xfId="11590"/>
    <cellStyle name="Input 6 18 3 2 2" xfId="37314"/>
    <cellStyle name="Input 6 18 3 3" xfId="11591"/>
    <cellStyle name="Input 6 18 3 3 2" xfId="34397"/>
    <cellStyle name="Input 6 18 3 4" xfId="24047"/>
    <cellStyle name="Input 6 18 4" xfId="11592"/>
    <cellStyle name="Input 6 18 4 2" xfId="35544"/>
    <cellStyle name="Input 6 18 5" xfId="24045"/>
    <cellStyle name="Input 6 19" xfId="11593"/>
    <cellStyle name="Input 6 19 2" xfId="11594"/>
    <cellStyle name="Input 6 19 2 2" xfId="11595"/>
    <cellStyle name="Input 6 19 2 2 2" xfId="37315"/>
    <cellStyle name="Input 6 19 2 3" xfId="11596"/>
    <cellStyle name="Input 6 19 2 3 2" xfId="34597"/>
    <cellStyle name="Input 6 19 2 4" xfId="24049"/>
    <cellStyle name="Input 6 19 3" xfId="11597"/>
    <cellStyle name="Input 6 19 3 2" xfId="11598"/>
    <cellStyle name="Input 6 19 3 2 2" xfId="37316"/>
    <cellStyle name="Input 6 19 3 3" xfId="11599"/>
    <cellStyle name="Input 6 19 3 3 2" xfId="34396"/>
    <cellStyle name="Input 6 19 3 4" xfId="24050"/>
    <cellStyle name="Input 6 19 4" xfId="11600"/>
    <cellStyle name="Input 6 19 4 2" xfId="35545"/>
    <cellStyle name="Input 6 19 5" xfId="24048"/>
    <cellStyle name="Input 6 2" xfId="11601"/>
    <cellStyle name="Input 6 2 2" xfId="11602"/>
    <cellStyle name="Input 6 2 2 2" xfId="11603"/>
    <cellStyle name="Input 6 2 2 2 2" xfId="24053"/>
    <cellStyle name="Input 6 2 2 3" xfId="11604"/>
    <cellStyle name="Input 6 2 2 3 2" xfId="34598"/>
    <cellStyle name="Input 6 2 2 4" xfId="24052"/>
    <cellStyle name="Input 6 2 3" xfId="11605"/>
    <cellStyle name="Input 6 2 3 2" xfId="11606"/>
    <cellStyle name="Input 6 2 3 2 2" xfId="37318"/>
    <cellStyle name="Input 6 2 3 3" xfId="11607"/>
    <cellStyle name="Input 6 2 3 3 2" xfId="34395"/>
    <cellStyle name="Input 6 2 3 4" xfId="24054"/>
    <cellStyle name="Input 6 2 4" xfId="11608"/>
    <cellStyle name="Input 6 2 4 2" xfId="11609"/>
    <cellStyle name="Input 6 2 4 2 2" xfId="30945"/>
    <cellStyle name="Input 6 2 4 3" xfId="11610"/>
    <cellStyle name="Input 6 2 4 3 2" xfId="29460"/>
    <cellStyle name="Input 6 2 4 4" xfId="11611"/>
    <cellStyle name="Input 6 2 4 4 2" xfId="30554"/>
    <cellStyle name="Input 6 2 4 5" xfId="11612"/>
    <cellStyle name="Input 6 2 4 5 2" xfId="32807"/>
    <cellStyle name="Input 6 2 4 6" xfId="11613"/>
    <cellStyle name="Input 6 2 4 6 2" xfId="38852"/>
    <cellStyle name="Input 6 2 4 7" xfId="11614"/>
    <cellStyle name="Input 6 2 4 7 2" xfId="37317"/>
    <cellStyle name="Input 6 2 4 8" xfId="28227"/>
    <cellStyle name="Input 6 2 5" xfId="11615"/>
    <cellStyle name="Input 6 2 5 2" xfId="31651"/>
    <cellStyle name="Input 6 2 6" xfId="11616"/>
    <cellStyle name="Input 6 2 6 2" xfId="31567"/>
    <cellStyle name="Input 6 2 7" xfId="11617"/>
    <cellStyle name="Input 6 2 7 2" xfId="27361"/>
    <cellStyle name="Input 6 2 8" xfId="24051"/>
    <cellStyle name="Input 6 20" xfId="11618"/>
    <cellStyle name="Input 6 20 2" xfId="11619"/>
    <cellStyle name="Input 6 20 2 2" xfId="11620"/>
    <cellStyle name="Input 6 20 2 2 2" xfId="37319"/>
    <cellStyle name="Input 6 20 2 3" xfId="11621"/>
    <cellStyle name="Input 6 20 2 3 2" xfId="34599"/>
    <cellStyle name="Input 6 20 2 4" xfId="24056"/>
    <cellStyle name="Input 6 20 3" xfId="11622"/>
    <cellStyle name="Input 6 20 3 2" xfId="11623"/>
    <cellStyle name="Input 6 20 3 2 2" xfId="37320"/>
    <cellStyle name="Input 6 20 3 3" xfId="11624"/>
    <cellStyle name="Input 6 20 3 3 2" xfId="34394"/>
    <cellStyle name="Input 6 20 3 4" xfId="24057"/>
    <cellStyle name="Input 6 20 4" xfId="11625"/>
    <cellStyle name="Input 6 20 4 2" xfId="35546"/>
    <cellStyle name="Input 6 20 5" xfId="24055"/>
    <cellStyle name="Input 6 21" xfId="11626"/>
    <cellStyle name="Input 6 21 2" xfId="11627"/>
    <cellStyle name="Input 6 21 2 2" xfId="11628"/>
    <cellStyle name="Input 6 21 2 2 2" xfId="37321"/>
    <cellStyle name="Input 6 21 2 3" xfId="11629"/>
    <cellStyle name="Input 6 21 2 3 2" xfId="34600"/>
    <cellStyle name="Input 6 21 2 4" xfId="24059"/>
    <cellStyle name="Input 6 21 3" xfId="11630"/>
    <cellStyle name="Input 6 21 3 2" xfId="11631"/>
    <cellStyle name="Input 6 21 3 2 2" xfId="37322"/>
    <cellStyle name="Input 6 21 3 3" xfId="11632"/>
    <cellStyle name="Input 6 21 3 3 2" xfId="34393"/>
    <cellStyle name="Input 6 21 3 4" xfId="24060"/>
    <cellStyle name="Input 6 21 4" xfId="11633"/>
    <cellStyle name="Input 6 21 4 2" xfId="35547"/>
    <cellStyle name="Input 6 21 5" xfId="24058"/>
    <cellStyle name="Input 6 22" xfId="11634"/>
    <cellStyle name="Input 6 22 2" xfId="11635"/>
    <cellStyle name="Input 6 22 2 2" xfId="11636"/>
    <cellStyle name="Input 6 22 2 2 2" xfId="37323"/>
    <cellStyle name="Input 6 22 2 3" xfId="11637"/>
    <cellStyle name="Input 6 22 2 3 2" xfId="34601"/>
    <cellStyle name="Input 6 22 2 4" xfId="24062"/>
    <cellStyle name="Input 6 22 3" xfId="11638"/>
    <cellStyle name="Input 6 22 3 2" xfId="11639"/>
    <cellStyle name="Input 6 22 3 2 2" xfId="37324"/>
    <cellStyle name="Input 6 22 3 3" xfId="11640"/>
    <cellStyle name="Input 6 22 3 3 2" xfId="34392"/>
    <cellStyle name="Input 6 22 3 4" xfId="24063"/>
    <cellStyle name="Input 6 22 4" xfId="11641"/>
    <cellStyle name="Input 6 22 4 2" xfId="35548"/>
    <cellStyle name="Input 6 22 5" xfId="24061"/>
    <cellStyle name="Input 6 23" xfId="11642"/>
    <cellStyle name="Input 6 23 2" xfId="11643"/>
    <cellStyle name="Input 6 23 2 2" xfId="11644"/>
    <cellStyle name="Input 6 23 2 2 2" xfId="37325"/>
    <cellStyle name="Input 6 23 2 3" xfId="11645"/>
    <cellStyle name="Input 6 23 2 3 2" xfId="34602"/>
    <cellStyle name="Input 6 23 2 4" xfId="24065"/>
    <cellStyle name="Input 6 23 3" xfId="11646"/>
    <cellStyle name="Input 6 23 3 2" xfId="11647"/>
    <cellStyle name="Input 6 23 3 2 2" xfId="37326"/>
    <cellStyle name="Input 6 23 3 3" xfId="11648"/>
    <cellStyle name="Input 6 23 3 3 2" xfId="34391"/>
    <cellStyle name="Input 6 23 3 4" xfId="24066"/>
    <cellStyle name="Input 6 23 4" xfId="11649"/>
    <cellStyle name="Input 6 23 4 2" xfId="35549"/>
    <cellStyle name="Input 6 23 5" xfId="24064"/>
    <cellStyle name="Input 6 24" xfId="11650"/>
    <cellStyle name="Input 6 24 2" xfId="11651"/>
    <cellStyle name="Input 6 24 2 2" xfId="11652"/>
    <cellStyle name="Input 6 24 2 2 2" xfId="37327"/>
    <cellStyle name="Input 6 24 2 3" xfId="11653"/>
    <cellStyle name="Input 6 24 2 3 2" xfId="34603"/>
    <cellStyle name="Input 6 24 2 4" xfId="24068"/>
    <cellStyle name="Input 6 24 3" xfId="11654"/>
    <cellStyle name="Input 6 24 3 2" xfId="11655"/>
    <cellStyle name="Input 6 24 3 2 2" xfId="37328"/>
    <cellStyle name="Input 6 24 3 3" xfId="11656"/>
    <cellStyle name="Input 6 24 3 3 2" xfId="34390"/>
    <cellStyle name="Input 6 24 3 4" xfId="24069"/>
    <cellStyle name="Input 6 24 4" xfId="11657"/>
    <cellStyle name="Input 6 24 4 2" xfId="35550"/>
    <cellStyle name="Input 6 24 5" xfId="24067"/>
    <cellStyle name="Input 6 25" xfId="11658"/>
    <cellStyle name="Input 6 25 2" xfId="24070"/>
    <cellStyle name="Input 6 26" xfId="11659"/>
    <cellStyle name="Input 6 26 2" xfId="24071"/>
    <cellStyle name="Input 6 27" xfId="11660"/>
    <cellStyle name="Input 6 27 2" xfId="24072"/>
    <cellStyle name="Input 6 28" xfId="11661"/>
    <cellStyle name="Input 6 28 2" xfId="24073"/>
    <cellStyle name="Input 6 29" xfId="11662"/>
    <cellStyle name="Input 6 29 2" xfId="24074"/>
    <cellStyle name="Input 6 3" xfId="11663"/>
    <cellStyle name="Input 6 3 2" xfId="11664"/>
    <cellStyle name="Input 6 3 2 2" xfId="11665"/>
    <cellStyle name="Input 6 3 2 2 2" xfId="24077"/>
    <cellStyle name="Input 6 3 2 3" xfId="11666"/>
    <cellStyle name="Input 6 3 2 3 2" xfId="34604"/>
    <cellStyle name="Input 6 3 2 4" xfId="24076"/>
    <cellStyle name="Input 6 3 3" xfId="11667"/>
    <cellStyle name="Input 6 3 3 2" xfId="11668"/>
    <cellStyle name="Input 6 3 3 2 2" xfId="37330"/>
    <cellStyle name="Input 6 3 3 3" xfId="11669"/>
    <cellStyle name="Input 6 3 3 3 2" xfId="34389"/>
    <cellStyle name="Input 6 3 3 4" xfId="24078"/>
    <cellStyle name="Input 6 3 4" xfId="11670"/>
    <cellStyle name="Input 6 3 4 2" xfId="11671"/>
    <cellStyle name="Input 6 3 4 2 2" xfId="30946"/>
    <cellStyle name="Input 6 3 4 3" xfId="11672"/>
    <cellStyle name="Input 6 3 4 3 2" xfId="29459"/>
    <cellStyle name="Input 6 3 4 4" xfId="11673"/>
    <cellStyle name="Input 6 3 4 4 2" xfId="30596"/>
    <cellStyle name="Input 6 3 4 5" xfId="11674"/>
    <cellStyle name="Input 6 3 4 5 2" xfId="32809"/>
    <cellStyle name="Input 6 3 4 6" xfId="11675"/>
    <cellStyle name="Input 6 3 4 6 2" xfId="38853"/>
    <cellStyle name="Input 6 3 4 7" xfId="11676"/>
    <cellStyle name="Input 6 3 4 7 2" xfId="37329"/>
    <cellStyle name="Input 6 3 4 8" xfId="28228"/>
    <cellStyle name="Input 6 3 5" xfId="11677"/>
    <cellStyle name="Input 6 3 5 2" xfId="31650"/>
    <cellStyle name="Input 6 3 6" xfId="11678"/>
    <cellStyle name="Input 6 3 6 2" xfId="31568"/>
    <cellStyle name="Input 6 3 7" xfId="11679"/>
    <cellStyle name="Input 6 3 7 2" xfId="27360"/>
    <cellStyle name="Input 6 3 8" xfId="24075"/>
    <cellStyle name="Input 6 30" xfId="11680"/>
    <cellStyle name="Input 6 30 2" xfId="24079"/>
    <cellStyle name="Input 6 31" xfId="11681"/>
    <cellStyle name="Input 6 31 2" xfId="24080"/>
    <cellStyle name="Input 6 32" xfId="11682"/>
    <cellStyle name="Input 6 32 2" xfId="24081"/>
    <cellStyle name="Input 6 33" xfId="11683"/>
    <cellStyle name="Input 6 33 2" xfId="24082"/>
    <cellStyle name="Input 6 34" xfId="11684"/>
    <cellStyle name="Input 6 34 2" xfId="24083"/>
    <cellStyle name="Input 6 35" xfId="11685"/>
    <cellStyle name="Input 6 35 2" xfId="24084"/>
    <cellStyle name="Input 6 36" xfId="11686"/>
    <cellStyle name="Input 6 36 2" xfId="24085"/>
    <cellStyle name="Input 6 37" xfId="11687"/>
    <cellStyle name="Input 6 37 2" xfId="24086"/>
    <cellStyle name="Input 6 38" xfId="11688"/>
    <cellStyle name="Input 6 38 2" xfId="24087"/>
    <cellStyle name="Input 6 39" xfId="11689"/>
    <cellStyle name="Input 6 39 2" xfId="24088"/>
    <cellStyle name="Input 6 4" xfId="11690"/>
    <cellStyle name="Input 6 4 2" xfId="11691"/>
    <cellStyle name="Input 6 4 2 2" xfId="11692"/>
    <cellStyle name="Input 6 4 2 2 2" xfId="24091"/>
    <cellStyle name="Input 6 4 2 3" xfId="11693"/>
    <cellStyle name="Input 6 4 2 3 2" xfId="34605"/>
    <cellStyle name="Input 6 4 2 4" xfId="24090"/>
    <cellStyle name="Input 6 4 3" xfId="11694"/>
    <cellStyle name="Input 6 4 3 2" xfId="11695"/>
    <cellStyle name="Input 6 4 3 2 2" xfId="37332"/>
    <cellStyle name="Input 6 4 3 3" xfId="11696"/>
    <cellStyle name="Input 6 4 3 3 2" xfId="34388"/>
    <cellStyle name="Input 6 4 3 4" xfId="24092"/>
    <cellStyle name="Input 6 4 4" xfId="11697"/>
    <cellStyle name="Input 6 4 4 2" xfId="11698"/>
    <cellStyle name="Input 6 4 4 2 2" xfId="30948"/>
    <cellStyle name="Input 6 4 4 3" xfId="11699"/>
    <cellStyle name="Input 6 4 4 3 2" xfId="29458"/>
    <cellStyle name="Input 6 4 4 4" xfId="11700"/>
    <cellStyle name="Input 6 4 4 4 2" xfId="30598"/>
    <cellStyle name="Input 6 4 4 5" xfId="11701"/>
    <cellStyle name="Input 6 4 4 5 2" xfId="29634"/>
    <cellStyle name="Input 6 4 4 6" xfId="11702"/>
    <cellStyle name="Input 6 4 4 6 2" xfId="38854"/>
    <cellStyle name="Input 6 4 4 7" xfId="11703"/>
    <cellStyle name="Input 6 4 4 7 2" xfId="37331"/>
    <cellStyle name="Input 6 4 4 8" xfId="28229"/>
    <cellStyle name="Input 6 4 5" xfId="11704"/>
    <cellStyle name="Input 6 4 5 2" xfId="31649"/>
    <cellStyle name="Input 6 4 6" xfId="11705"/>
    <cellStyle name="Input 6 4 6 2" xfId="28371"/>
    <cellStyle name="Input 6 4 7" xfId="11706"/>
    <cellStyle name="Input 6 4 7 2" xfId="32310"/>
    <cellStyle name="Input 6 4 8" xfId="24089"/>
    <cellStyle name="Input 6 40" xfId="11707"/>
    <cellStyle name="Input 6 40 2" xfId="11708"/>
    <cellStyle name="Input 6 40 2 2" xfId="37333"/>
    <cellStyle name="Input 6 40 3" xfId="11709"/>
    <cellStyle name="Input 6 40 3 2" xfId="34587"/>
    <cellStyle name="Input 6 40 4" xfId="24093"/>
    <cellStyle name="Input 6 41" xfId="11710"/>
    <cellStyle name="Input 6 41 2" xfId="11711"/>
    <cellStyle name="Input 6 41 2 2" xfId="37334"/>
    <cellStyle name="Input 6 41 3" xfId="11712"/>
    <cellStyle name="Input 6 41 3 2" xfId="34406"/>
    <cellStyle name="Input 6 41 4" xfId="24094"/>
    <cellStyle name="Input 6 42" xfId="11713"/>
    <cellStyle name="Input 6 42 2" xfId="11714"/>
    <cellStyle name="Input 6 42 2 2" xfId="30942"/>
    <cellStyle name="Input 6 42 3" xfId="11715"/>
    <cellStyle name="Input 6 42 3 2" xfId="27555"/>
    <cellStyle name="Input 6 42 4" xfId="11716"/>
    <cellStyle name="Input 6 42 4 2" xfId="30550"/>
    <cellStyle name="Input 6 42 5" xfId="11717"/>
    <cellStyle name="Input 6 42 5 2" xfId="27623"/>
    <cellStyle name="Input 6 42 6" xfId="11718"/>
    <cellStyle name="Input 6 42 6 2" xfId="38851"/>
    <cellStyle name="Input 6 42 7" xfId="11719"/>
    <cellStyle name="Input 6 42 7 2" xfId="37296"/>
    <cellStyle name="Input 6 42 8" xfId="28226"/>
    <cellStyle name="Input 6 43" xfId="11720"/>
    <cellStyle name="Input 6 43 2" xfId="31652"/>
    <cellStyle name="Input 6 44" xfId="11721"/>
    <cellStyle name="Input 6 44 2" xfId="31566"/>
    <cellStyle name="Input 6 45" xfId="11722"/>
    <cellStyle name="Input 6 45 2" xfId="27362"/>
    <cellStyle name="Input 6 46" xfId="24020"/>
    <cellStyle name="Input 6 5" xfId="11723"/>
    <cellStyle name="Input 6 5 2" xfId="11724"/>
    <cellStyle name="Input 6 5 2 2" xfId="11725"/>
    <cellStyle name="Input 6 5 2 2 2" xfId="24097"/>
    <cellStyle name="Input 6 5 2 3" xfId="11726"/>
    <cellStyle name="Input 6 5 2 3 2" xfId="34606"/>
    <cellStyle name="Input 6 5 2 4" xfId="24096"/>
    <cellStyle name="Input 6 5 3" xfId="11727"/>
    <cellStyle name="Input 6 5 3 2" xfId="11728"/>
    <cellStyle name="Input 6 5 3 2 2" xfId="37336"/>
    <cellStyle name="Input 6 5 3 3" xfId="11729"/>
    <cellStyle name="Input 6 5 3 3 2" xfId="34387"/>
    <cellStyle name="Input 6 5 3 4" xfId="24098"/>
    <cellStyle name="Input 6 5 4" xfId="11730"/>
    <cellStyle name="Input 6 5 4 2" xfId="11731"/>
    <cellStyle name="Input 6 5 4 2 2" xfId="30949"/>
    <cellStyle name="Input 6 5 4 3" xfId="11732"/>
    <cellStyle name="Input 6 5 4 3 2" xfId="29457"/>
    <cellStyle name="Input 6 5 4 4" xfId="11733"/>
    <cellStyle name="Input 6 5 4 4 2" xfId="30599"/>
    <cellStyle name="Input 6 5 4 5" xfId="11734"/>
    <cellStyle name="Input 6 5 4 5 2" xfId="29633"/>
    <cellStyle name="Input 6 5 4 6" xfId="11735"/>
    <cellStyle name="Input 6 5 4 6 2" xfId="38855"/>
    <cellStyle name="Input 6 5 4 7" xfId="11736"/>
    <cellStyle name="Input 6 5 4 7 2" xfId="37335"/>
    <cellStyle name="Input 6 5 4 8" xfId="28230"/>
    <cellStyle name="Input 6 5 5" xfId="11737"/>
    <cellStyle name="Input 6 5 5 2" xfId="31648"/>
    <cellStyle name="Input 6 5 6" xfId="11738"/>
    <cellStyle name="Input 6 5 6 2" xfId="28372"/>
    <cellStyle name="Input 6 5 7" xfId="11739"/>
    <cellStyle name="Input 6 5 7 2" xfId="32309"/>
    <cellStyle name="Input 6 5 8" xfId="24095"/>
    <cellStyle name="Input 6 6" xfId="11740"/>
    <cellStyle name="Input 6 6 2" xfId="11741"/>
    <cellStyle name="Input 6 6 2 2" xfId="11742"/>
    <cellStyle name="Input 6 6 2 2 2" xfId="24101"/>
    <cellStyle name="Input 6 6 2 3" xfId="11743"/>
    <cellStyle name="Input 6 6 2 3 2" xfId="34607"/>
    <cellStyle name="Input 6 6 2 4" xfId="24100"/>
    <cellStyle name="Input 6 6 3" xfId="11744"/>
    <cellStyle name="Input 6 6 3 2" xfId="11745"/>
    <cellStyle name="Input 6 6 3 2 2" xfId="37338"/>
    <cellStyle name="Input 6 6 3 3" xfId="11746"/>
    <cellStyle name="Input 6 6 3 3 2" xfId="34386"/>
    <cellStyle name="Input 6 6 3 4" xfId="24102"/>
    <cellStyle name="Input 6 6 4" xfId="11747"/>
    <cellStyle name="Input 6 6 4 2" xfId="11748"/>
    <cellStyle name="Input 6 6 4 2 2" xfId="30950"/>
    <cellStyle name="Input 6 6 4 3" xfId="11749"/>
    <cellStyle name="Input 6 6 4 3 2" xfId="29456"/>
    <cellStyle name="Input 6 6 4 4" xfId="11750"/>
    <cellStyle name="Input 6 6 4 4 2" xfId="32140"/>
    <cellStyle name="Input 6 6 4 5" xfId="11751"/>
    <cellStyle name="Input 6 6 4 5 2" xfId="27617"/>
    <cellStyle name="Input 6 6 4 6" xfId="11752"/>
    <cellStyle name="Input 6 6 4 6 2" xfId="38856"/>
    <cellStyle name="Input 6 6 4 7" xfId="11753"/>
    <cellStyle name="Input 6 6 4 7 2" xfId="37337"/>
    <cellStyle name="Input 6 6 4 8" xfId="28231"/>
    <cellStyle name="Input 6 6 5" xfId="11754"/>
    <cellStyle name="Input 6 6 5 2" xfId="28473"/>
    <cellStyle name="Input 6 6 6" xfId="11755"/>
    <cellStyle name="Input 6 6 6 2" xfId="28373"/>
    <cellStyle name="Input 6 6 7" xfId="11756"/>
    <cellStyle name="Input 6 6 7 2" xfId="32308"/>
    <cellStyle name="Input 6 6 8" xfId="24099"/>
    <cellStyle name="Input 6 7" xfId="11757"/>
    <cellStyle name="Input 6 7 2" xfId="11758"/>
    <cellStyle name="Input 6 7 2 2" xfId="11759"/>
    <cellStyle name="Input 6 7 2 2 2" xfId="37339"/>
    <cellStyle name="Input 6 7 2 3" xfId="11760"/>
    <cellStyle name="Input 6 7 2 3 2" xfId="34608"/>
    <cellStyle name="Input 6 7 2 4" xfId="24104"/>
    <cellStyle name="Input 6 7 3" xfId="11761"/>
    <cellStyle name="Input 6 7 3 2" xfId="11762"/>
    <cellStyle name="Input 6 7 3 2 2" xfId="37340"/>
    <cellStyle name="Input 6 7 3 3" xfId="11763"/>
    <cellStyle name="Input 6 7 3 3 2" xfId="34385"/>
    <cellStyle name="Input 6 7 3 4" xfId="24105"/>
    <cellStyle name="Input 6 7 4" xfId="11764"/>
    <cellStyle name="Input 6 7 4 2" xfId="35551"/>
    <cellStyle name="Input 6 7 5" xfId="24103"/>
    <cellStyle name="Input 6 8" xfId="11765"/>
    <cellStyle name="Input 6 8 2" xfId="11766"/>
    <cellStyle name="Input 6 8 2 2" xfId="11767"/>
    <cellStyle name="Input 6 8 2 2 2" xfId="37341"/>
    <cellStyle name="Input 6 8 2 3" xfId="11768"/>
    <cellStyle name="Input 6 8 2 3 2" xfId="34609"/>
    <cellStyle name="Input 6 8 2 4" xfId="24107"/>
    <cellStyle name="Input 6 8 3" xfId="11769"/>
    <cellStyle name="Input 6 8 3 2" xfId="11770"/>
    <cellStyle name="Input 6 8 3 2 2" xfId="37342"/>
    <cellStyle name="Input 6 8 3 3" xfId="11771"/>
    <cellStyle name="Input 6 8 3 3 2" xfId="34384"/>
    <cellStyle name="Input 6 8 3 4" xfId="24108"/>
    <cellStyle name="Input 6 8 4" xfId="11772"/>
    <cellStyle name="Input 6 8 4 2" xfId="35552"/>
    <cellStyle name="Input 6 8 5" xfId="24106"/>
    <cellStyle name="Input 6 9" xfId="11773"/>
    <cellStyle name="Input 6 9 2" xfId="11774"/>
    <cellStyle name="Input 6 9 2 2" xfId="11775"/>
    <cellStyle name="Input 6 9 2 2 2" xfId="37343"/>
    <cellStyle name="Input 6 9 2 3" xfId="11776"/>
    <cellStyle name="Input 6 9 2 3 2" xfId="34610"/>
    <cellStyle name="Input 6 9 2 4" xfId="24110"/>
    <cellStyle name="Input 6 9 3" xfId="11777"/>
    <cellStyle name="Input 6 9 3 2" xfId="11778"/>
    <cellStyle name="Input 6 9 3 2 2" xfId="37344"/>
    <cellStyle name="Input 6 9 3 3" xfId="11779"/>
    <cellStyle name="Input 6 9 3 3 2" xfId="34383"/>
    <cellStyle name="Input 6 9 3 4" xfId="24111"/>
    <cellStyle name="Input 6 9 4" xfId="11780"/>
    <cellStyle name="Input 6 9 4 2" xfId="35553"/>
    <cellStyle name="Input 6 9 5" xfId="24109"/>
    <cellStyle name="Input 7" xfId="11781"/>
    <cellStyle name="Input 7 10" xfId="11782"/>
    <cellStyle name="Input 7 10 2" xfId="11783"/>
    <cellStyle name="Input 7 10 2 2" xfId="11784"/>
    <cellStyle name="Input 7 10 2 2 2" xfId="37346"/>
    <cellStyle name="Input 7 10 2 3" xfId="11785"/>
    <cellStyle name="Input 7 10 2 3 2" xfId="34612"/>
    <cellStyle name="Input 7 10 2 4" xfId="24114"/>
    <cellStyle name="Input 7 10 3" xfId="11786"/>
    <cellStyle name="Input 7 10 3 2" xfId="11787"/>
    <cellStyle name="Input 7 10 3 2 2" xfId="37347"/>
    <cellStyle name="Input 7 10 3 3" xfId="11788"/>
    <cellStyle name="Input 7 10 3 3 2" xfId="34381"/>
    <cellStyle name="Input 7 10 3 4" xfId="24115"/>
    <cellStyle name="Input 7 10 4" xfId="11789"/>
    <cellStyle name="Input 7 10 4 2" xfId="35554"/>
    <cellStyle name="Input 7 10 5" xfId="24113"/>
    <cellStyle name="Input 7 11" xfId="11790"/>
    <cellStyle name="Input 7 11 2" xfId="11791"/>
    <cellStyle name="Input 7 11 2 2" xfId="11792"/>
    <cellStyle name="Input 7 11 2 2 2" xfId="37348"/>
    <cellStyle name="Input 7 11 2 3" xfId="11793"/>
    <cellStyle name="Input 7 11 2 3 2" xfId="34613"/>
    <cellStyle name="Input 7 11 2 4" xfId="24117"/>
    <cellStyle name="Input 7 11 3" xfId="11794"/>
    <cellStyle name="Input 7 11 3 2" xfId="11795"/>
    <cellStyle name="Input 7 11 3 2 2" xfId="37349"/>
    <cellStyle name="Input 7 11 3 3" xfId="11796"/>
    <cellStyle name="Input 7 11 3 3 2" xfId="34380"/>
    <cellStyle name="Input 7 11 3 4" xfId="24118"/>
    <cellStyle name="Input 7 11 4" xfId="11797"/>
    <cellStyle name="Input 7 11 4 2" xfId="35555"/>
    <cellStyle name="Input 7 11 5" xfId="24116"/>
    <cellStyle name="Input 7 12" xfId="11798"/>
    <cellStyle name="Input 7 12 2" xfId="11799"/>
    <cellStyle name="Input 7 12 2 2" xfId="11800"/>
    <cellStyle name="Input 7 12 2 2 2" xfId="37350"/>
    <cellStyle name="Input 7 12 2 3" xfId="11801"/>
    <cellStyle name="Input 7 12 2 3 2" xfId="34614"/>
    <cellStyle name="Input 7 12 2 4" xfId="24120"/>
    <cellStyle name="Input 7 12 3" xfId="11802"/>
    <cellStyle name="Input 7 12 3 2" xfId="11803"/>
    <cellStyle name="Input 7 12 3 2 2" xfId="37351"/>
    <cellStyle name="Input 7 12 3 3" xfId="11804"/>
    <cellStyle name="Input 7 12 3 3 2" xfId="34379"/>
    <cellStyle name="Input 7 12 3 4" xfId="24121"/>
    <cellStyle name="Input 7 12 4" xfId="11805"/>
    <cellStyle name="Input 7 12 4 2" xfId="35556"/>
    <cellStyle name="Input 7 12 5" xfId="24119"/>
    <cellStyle name="Input 7 13" xfId="11806"/>
    <cellStyle name="Input 7 13 2" xfId="11807"/>
    <cellStyle name="Input 7 13 2 2" xfId="11808"/>
    <cellStyle name="Input 7 13 2 2 2" xfId="37352"/>
    <cellStyle name="Input 7 13 2 3" xfId="11809"/>
    <cellStyle name="Input 7 13 2 3 2" xfId="34615"/>
    <cellStyle name="Input 7 13 2 4" xfId="24123"/>
    <cellStyle name="Input 7 13 3" xfId="11810"/>
    <cellStyle name="Input 7 13 3 2" xfId="11811"/>
    <cellStyle name="Input 7 13 3 2 2" xfId="37353"/>
    <cellStyle name="Input 7 13 3 3" xfId="11812"/>
    <cellStyle name="Input 7 13 3 3 2" xfId="34378"/>
    <cellStyle name="Input 7 13 3 4" xfId="24124"/>
    <cellStyle name="Input 7 13 4" xfId="11813"/>
    <cellStyle name="Input 7 13 4 2" xfId="35557"/>
    <cellStyle name="Input 7 13 5" xfId="24122"/>
    <cellStyle name="Input 7 14" xfId="11814"/>
    <cellStyle name="Input 7 14 2" xfId="11815"/>
    <cellStyle name="Input 7 14 2 2" xfId="11816"/>
    <cellStyle name="Input 7 14 2 2 2" xfId="37354"/>
    <cellStyle name="Input 7 14 2 3" xfId="11817"/>
    <cellStyle name="Input 7 14 2 3 2" xfId="34616"/>
    <cellStyle name="Input 7 14 2 4" xfId="24126"/>
    <cellStyle name="Input 7 14 3" xfId="11818"/>
    <cellStyle name="Input 7 14 3 2" xfId="11819"/>
    <cellStyle name="Input 7 14 3 2 2" xfId="37355"/>
    <cellStyle name="Input 7 14 3 3" xfId="11820"/>
    <cellStyle name="Input 7 14 3 3 2" xfId="34377"/>
    <cellStyle name="Input 7 14 3 4" xfId="24127"/>
    <cellStyle name="Input 7 14 4" xfId="11821"/>
    <cellStyle name="Input 7 14 4 2" xfId="35558"/>
    <cellStyle name="Input 7 14 5" xfId="24125"/>
    <cellStyle name="Input 7 15" xfId="11822"/>
    <cellStyle name="Input 7 15 2" xfId="11823"/>
    <cellStyle name="Input 7 15 2 2" xfId="11824"/>
    <cellStyle name="Input 7 15 2 2 2" xfId="37356"/>
    <cellStyle name="Input 7 15 2 3" xfId="11825"/>
    <cellStyle name="Input 7 15 2 3 2" xfId="34617"/>
    <cellStyle name="Input 7 15 2 4" xfId="24129"/>
    <cellStyle name="Input 7 15 3" xfId="11826"/>
    <cellStyle name="Input 7 15 3 2" xfId="11827"/>
    <cellStyle name="Input 7 15 3 2 2" xfId="37357"/>
    <cellStyle name="Input 7 15 3 3" xfId="11828"/>
    <cellStyle name="Input 7 15 3 3 2" xfId="34376"/>
    <cellStyle name="Input 7 15 3 4" xfId="24130"/>
    <cellStyle name="Input 7 15 4" xfId="11829"/>
    <cellStyle name="Input 7 15 4 2" xfId="35559"/>
    <cellStyle name="Input 7 15 5" xfId="24128"/>
    <cellStyle name="Input 7 16" xfId="11830"/>
    <cellStyle name="Input 7 16 2" xfId="11831"/>
    <cellStyle name="Input 7 16 2 2" xfId="11832"/>
    <cellStyle name="Input 7 16 2 2 2" xfId="37358"/>
    <cellStyle name="Input 7 16 2 3" xfId="11833"/>
    <cellStyle name="Input 7 16 2 3 2" xfId="34618"/>
    <cellStyle name="Input 7 16 2 4" xfId="24132"/>
    <cellStyle name="Input 7 16 3" xfId="11834"/>
    <cellStyle name="Input 7 16 3 2" xfId="11835"/>
    <cellStyle name="Input 7 16 3 2 2" xfId="37359"/>
    <cellStyle name="Input 7 16 3 3" xfId="11836"/>
    <cellStyle name="Input 7 16 3 3 2" xfId="34375"/>
    <cellStyle name="Input 7 16 3 4" xfId="24133"/>
    <cellStyle name="Input 7 16 4" xfId="11837"/>
    <cellStyle name="Input 7 16 4 2" xfId="35560"/>
    <cellStyle name="Input 7 16 5" xfId="24131"/>
    <cellStyle name="Input 7 17" xfId="11838"/>
    <cellStyle name="Input 7 17 2" xfId="11839"/>
    <cellStyle name="Input 7 17 2 2" xfId="11840"/>
    <cellStyle name="Input 7 17 2 2 2" xfId="37360"/>
    <cellStyle name="Input 7 17 2 3" xfId="11841"/>
    <cellStyle name="Input 7 17 2 3 2" xfId="34619"/>
    <cellStyle name="Input 7 17 2 4" xfId="24135"/>
    <cellStyle name="Input 7 17 3" xfId="11842"/>
    <cellStyle name="Input 7 17 3 2" xfId="11843"/>
    <cellStyle name="Input 7 17 3 2 2" xfId="37361"/>
    <cellStyle name="Input 7 17 3 3" xfId="11844"/>
    <cellStyle name="Input 7 17 3 3 2" xfId="34374"/>
    <cellStyle name="Input 7 17 3 4" xfId="24136"/>
    <cellStyle name="Input 7 17 4" xfId="11845"/>
    <cellStyle name="Input 7 17 4 2" xfId="35561"/>
    <cellStyle name="Input 7 17 5" xfId="24134"/>
    <cellStyle name="Input 7 18" xfId="11846"/>
    <cellStyle name="Input 7 18 2" xfId="11847"/>
    <cellStyle name="Input 7 18 2 2" xfId="11848"/>
    <cellStyle name="Input 7 18 2 2 2" xfId="37362"/>
    <cellStyle name="Input 7 18 2 3" xfId="11849"/>
    <cellStyle name="Input 7 18 2 3 2" xfId="34620"/>
    <cellStyle name="Input 7 18 2 4" xfId="24138"/>
    <cellStyle name="Input 7 18 3" xfId="11850"/>
    <cellStyle name="Input 7 18 3 2" xfId="11851"/>
    <cellStyle name="Input 7 18 3 2 2" xfId="37363"/>
    <cellStyle name="Input 7 18 3 3" xfId="11852"/>
    <cellStyle name="Input 7 18 3 3 2" xfId="34373"/>
    <cellStyle name="Input 7 18 3 4" xfId="24139"/>
    <cellStyle name="Input 7 18 4" xfId="11853"/>
    <cellStyle name="Input 7 18 4 2" xfId="35562"/>
    <cellStyle name="Input 7 18 5" xfId="24137"/>
    <cellStyle name="Input 7 19" xfId="11854"/>
    <cellStyle name="Input 7 19 2" xfId="11855"/>
    <cellStyle name="Input 7 19 2 2" xfId="11856"/>
    <cellStyle name="Input 7 19 2 2 2" xfId="37364"/>
    <cellStyle name="Input 7 19 2 3" xfId="11857"/>
    <cellStyle name="Input 7 19 2 3 2" xfId="34621"/>
    <cellStyle name="Input 7 19 2 4" xfId="24141"/>
    <cellStyle name="Input 7 19 3" xfId="11858"/>
    <cellStyle name="Input 7 19 3 2" xfId="11859"/>
    <cellStyle name="Input 7 19 3 2 2" xfId="37365"/>
    <cellStyle name="Input 7 19 3 3" xfId="11860"/>
    <cellStyle name="Input 7 19 3 3 2" xfId="34372"/>
    <cellStyle name="Input 7 19 3 4" xfId="24142"/>
    <cellStyle name="Input 7 19 4" xfId="11861"/>
    <cellStyle name="Input 7 19 4 2" xfId="35563"/>
    <cellStyle name="Input 7 19 5" xfId="24140"/>
    <cellStyle name="Input 7 2" xfId="11862"/>
    <cellStyle name="Input 7 2 2" xfId="11863"/>
    <cellStyle name="Input 7 2 2 2" xfId="11864"/>
    <cellStyle name="Input 7 2 2 2 2" xfId="24145"/>
    <cellStyle name="Input 7 2 2 3" xfId="11865"/>
    <cellStyle name="Input 7 2 2 3 2" xfId="34622"/>
    <cellStyle name="Input 7 2 2 4" xfId="24144"/>
    <cellStyle name="Input 7 2 3" xfId="11866"/>
    <cellStyle name="Input 7 2 3 2" xfId="11867"/>
    <cellStyle name="Input 7 2 3 2 2" xfId="37367"/>
    <cellStyle name="Input 7 2 3 3" xfId="11868"/>
    <cellStyle name="Input 7 2 3 3 2" xfId="34371"/>
    <cellStyle name="Input 7 2 3 4" xfId="24146"/>
    <cellStyle name="Input 7 2 4" xfId="11869"/>
    <cellStyle name="Input 7 2 4 2" xfId="11870"/>
    <cellStyle name="Input 7 2 4 2 2" xfId="30957"/>
    <cellStyle name="Input 7 2 4 3" xfId="11871"/>
    <cellStyle name="Input 7 2 4 3 2" xfId="29454"/>
    <cellStyle name="Input 7 2 4 4" xfId="11872"/>
    <cellStyle name="Input 7 2 4 4 2" xfId="30607"/>
    <cellStyle name="Input 7 2 4 5" xfId="11873"/>
    <cellStyle name="Input 7 2 4 5 2" xfId="32811"/>
    <cellStyle name="Input 7 2 4 6" xfId="11874"/>
    <cellStyle name="Input 7 2 4 6 2" xfId="38858"/>
    <cellStyle name="Input 7 2 4 7" xfId="11875"/>
    <cellStyle name="Input 7 2 4 7 2" xfId="37366"/>
    <cellStyle name="Input 7 2 4 8" xfId="28233"/>
    <cellStyle name="Input 7 2 5" xfId="11876"/>
    <cellStyle name="Input 7 2 5 2" xfId="28471"/>
    <cellStyle name="Input 7 2 6" xfId="11877"/>
    <cellStyle name="Input 7 2 6 2" xfId="28375"/>
    <cellStyle name="Input 7 2 7" xfId="11878"/>
    <cellStyle name="Input 7 2 7 2" xfId="29109"/>
    <cellStyle name="Input 7 2 8" xfId="24143"/>
    <cellStyle name="Input 7 20" xfId="11879"/>
    <cellStyle name="Input 7 20 2" xfId="11880"/>
    <cellStyle name="Input 7 20 2 2" xfId="11881"/>
    <cellStyle name="Input 7 20 2 2 2" xfId="37368"/>
    <cellStyle name="Input 7 20 2 3" xfId="11882"/>
    <cellStyle name="Input 7 20 2 3 2" xfId="34623"/>
    <cellStyle name="Input 7 20 2 4" xfId="24148"/>
    <cellStyle name="Input 7 20 3" xfId="11883"/>
    <cellStyle name="Input 7 20 3 2" xfId="11884"/>
    <cellStyle name="Input 7 20 3 2 2" xfId="37369"/>
    <cellStyle name="Input 7 20 3 3" xfId="11885"/>
    <cellStyle name="Input 7 20 3 3 2" xfId="34370"/>
    <cellStyle name="Input 7 20 3 4" xfId="24149"/>
    <cellStyle name="Input 7 20 4" xfId="11886"/>
    <cellStyle name="Input 7 20 4 2" xfId="35564"/>
    <cellStyle name="Input 7 20 5" xfId="24147"/>
    <cellStyle name="Input 7 21" xfId="11887"/>
    <cellStyle name="Input 7 21 2" xfId="11888"/>
    <cellStyle name="Input 7 21 2 2" xfId="11889"/>
    <cellStyle name="Input 7 21 2 2 2" xfId="37370"/>
    <cellStyle name="Input 7 21 2 3" xfId="11890"/>
    <cellStyle name="Input 7 21 2 3 2" xfId="34624"/>
    <cellStyle name="Input 7 21 2 4" xfId="24151"/>
    <cellStyle name="Input 7 21 3" xfId="11891"/>
    <cellStyle name="Input 7 21 3 2" xfId="11892"/>
    <cellStyle name="Input 7 21 3 2 2" xfId="37371"/>
    <cellStyle name="Input 7 21 3 3" xfId="11893"/>
    <cellStyle name="Input 7 21 3 3 2" xfId="34369"/>
    <cellStyle name="Input 7 21 3 4" xfId="24152"/>
    <cellStyle name="Input 7 21 4" xfId="11894"/>
    <cellStyle name="Input 7 21 4 2" xfId="35565"/>
    <cellStyle name="Input 7 21 5" xfId="24150"/>
    <cellStyle name="Input 7 22" xfId="11895"/>
    <cellStyle name="Input 7 22 2" xfId="11896"/>
    <cellStyle name="Input 7 22 2 2" xfId="11897"/>
    <cellStyle name="Input 7 22 2 2 2" xfId="37372"/>
    <cellStyle name="Input 7 22 2 3" xfId="11898"/>
    <cellStyle name="Input 7 22 2 3 2" xfId="34625"/>
    <cellStyle name="Input 7 22 2 4" xfId="24154"/>
    <cellStyle name="Input 7 22 3" xfId="11899"/>
    <cellStyle name="Input 7 22 3 2" xfId="11900"/>
    <cellStyle name="Input 7 22 3 2 2" xfId="37373"/>
    <cellStyle name="Input 7 22 3 3" xfId="11901"/>
    <cellStyle name="Input 7 22 3 3 2" xfId="34368"/>
    <cellStyle name="Input 7 22 3 4" xfId="24155"/>
    <cellStyle name="Input 7 22 4" xfId="11902"/>
    <cellStyle name="Input 7 22 4 2" xfId="35566"/>
    <cellStyle name="Input 7 22 5" xfId="24153"/>
    <cellStyle name="Input 7 23" xfId="11903"/>
    <cellStyle name="Input 7 23 2" xfId="11904"/>
    <cellStyle name="Input 7 23 2 2" xfId="11905"/>
    <cellStyle name="Input 7 23 2 2 2" xfId="37374"/>
    <cellStyle name="Input 7 23 2 3" xfId="11906"/>
    <cellStyle name="Input 7 23 2 3 2" xfId="34626"/>
    <cellStyle name="Input 7 23 2 4" xfId="24157"/>
    <cellStyle name="Input 7 23 3" xfId="11907"/>
    <cellStyle name="Input 7 23 3 2" xfId="11908"/>
    <cellStyle name="Input 7 23 3 2 2" xfId="37375"/>
    <cellStyle name="Input 7 23 3 3" xfId="11909"/>
    <cellStyle name="Input 7 23 3 3 2" xfId="34367"/>
    <cellStyle name="Input 7 23 3 4" xfId="24158"/>
    <cellStyle name="Input 7 23 4" xfId="11910"/>
    <cellStyle name="Input 7 23 4 2" xfId="35567"/>
    <cellStyle name="Input 7 23 5" xfId="24156"/>
    <cellStyle name="Input 7 24" xfId="11911"/>
    <cellStyle name="Input 7 24 2" xfId="11912"/>
    <cellStyle name="Input 7 24 2 2" xfId="11913"/>
    <cellStyle name="Input 7 24 2 2 2" xfId="37376"/>
    <cellStyle name="Input 7 24 2 3" xfId="11914"/>
    <cellStyle name="Input 7 24 2 3 2" xfId="34627"/>
    <cellStyle name="Input 7 24 2 4" xfId="24160"/>
    <cellStyle name="Input 7 24 3" xfId="11915"/>
    <cellStyle name="Input 7 24 3 2" xfId="11916"/>
    <cellStyle name="Input 7 24 3 2 2" xfId="37377"/>
    <cellStyle name="Input 7 24 3 3" xfId="11917"/>
    <cellStyle name="Input 7 24 3 3 2" xfId="34366"/>
    <cellStyle name="Input 7 24 3 4" xfId="24161"/>
    <cellStyle name="Input 7 24 4" xfId="11918"/>
    <cellStyle name="Input 7 24 4 2" xfId="35568"/>
    <cellStyle name="Input 7 24 5" xfId="24159"/>
    <cellStyle name="Input 7 25" xfId="11919"/>
    <cellStyle name="Input 7 25 2" xfId="24162"/>
    <cellStyle name="Input 7 26" xfId="11920"/>
    <cellStyle name="Input 7 26 2" xfId="24163"/>
    <cellStyle name="Input 7 27" xfId="11921"/>
    <cellStyle name="Input 7 27 2" xfId="24164"/>
    <cellStyle name="Input 7 28" xfId="11922"/>
    <cellStyle name="Input 7 28 2" xfId="24165"/>
    <cellStyle name="Input 7 29" xfId="11923"/>
    <cellStyle name="Input 7 29 2" xfId="24166"/>
    <cellStyle name="Input 7 3" xfId="11924"/>
    <cellStyle name="Input 7 3 2" xfId="11925"/>
    <cellStyle name="Input 7 3 2 2" xfId="11926"/>
    <cellStyle name="Input 7 3 2 2 2" xfId="24169"/>
    <cellStyle name="Input 7 3 2 3" xfId="11927"/>
    <cellStyle name="Input 7 3 2 3 2" xfId="34628"/>
    <cellStyle name="Input 7 3 2 4" xfId="24168"/>
    <cellStyle name="Input 7 3 3" xfId="11928"/>
    <cellStyle name="Input 7 3 3 2" xfId="11929"/>
    <cellStyle name="Input 7 3 3 2 2" xfId="37379"/>
    <cellStyle name="Input 7 3 3 3" xfId="11930"/>
    <cellStyle name="Input 7 3 3 3 2" xfId="34365"/>
    <cellStyle name="Input 7 3 3 4" xfId="24170"/>
    <cellStyle name="Input 7 3 4" xfId="11931"/>
    <cellStyle name="Input 7 3 4 2" xfId="11932"/>
    <cellStyle name="Input 7 3 4 2 2" xfId="30959"/>
    <cellStyle name="Input 7 3 4 3" xfId="11933"/>
    <cellStyle name="Input 7 3 4 3 2" xfId="27553"/>
    <cellStyle name="Input 7 3 4 4" xfId="11934"/>
    <cellStyle name="Input 7 3 4 4 2" xfId="32144"/>
    <cellStyle name="Input 7 3 4 5" xfId="11935"/>
    <cellStyle name="Input 7 3 4 5 2" xfId="27614"/>
    <cellStyle name="Input 7 3 4 6" xfId="11936"/>
    <cellStyle name="Input 7 3 4 6 2" xfId="38859"/>
    <cellStyle name="Input 7 3 4 7" xfId="11937"/>
    <cellStyle name="Input 7 3 4 7 2" xfId="37378"/>
    <cellStyle name="Input 7 3 4 8" xfId="28234"/>
    <cellStyle name="Input 7 3 5" xfId="11938"/>
    <cellStyle name="Input 7 3 5 2" xfId="28470"/>
    <cellStyle name="Input 7 3 6" xfId="11939"/>
    <cellStyle name="Input 7 3 6 2" xfId="28376"/>
    <cellStyle name="Input 7 3 7" xfId="11940"/>
    <cellStyle name="Input 7 3 7 2" xfId="29108"/>
    <cellStyle name="Input 7 3 8" xfId="24167"/>
    <cellStyle name="Input 7 30" xfId="11941"/>
    <cellStyle name="Input 7 30 2" xfId="24171"/>
    <cellStyle name="Input 7 31" xfId="11942"/>
    <cellStyle name="Input 7 31 2" xfId="24172"/>
    <cellStyle name="Input 7 32" xfId="11943"/>
    <cellStyle name="Input 7 32 2" xfId="24173"/>
    <cellStyle name="Input 7 33" xfId="11944"/>
    <cellStyle name="Input 7 33 2" xfId="24174"/>
    <cellStyle name="Input 7 34" xfId="11945"/>
    <cellStyle name="Input 7 34 2" xfId="24175"/>
    <cellStyle name="Input 7 35" xfId="11946"/>
    <cellStyle name="Input 7 35 2" xfId="24176"/>
    <cellStyle name="Input 7 36" xfId="11947"/>
    <cellStyle name="Input 7 36 2" xfId="24177"/>
    <cellStyle name="Input 7 37" xfId="11948"/>
    <cellStyle name="Input 7 37 2" xfId="24178"/>
    <cellStyle name="Input 7 38" xfId="11949"/>
    <cellStyle name="Input 7 38 2" xfId="24179"/>
    <cellStyle name="Input 7 39" xfId="11950"/>
    <cellStyle name="Input 7 39 2" xfId="24180"/>
    <cellStyle name="Input 7 4" xfId="11951"/>
    <cellStyle name="Input 7 4 2" xfId="11952"/>
    <cellStyle name="Input 7 4 2 2" xfId="11953"/>
    <cellStyle name="Input 7 4 2 2 2" xfId="24183"/>
    <cellStyle name="Input 7 4 2 3" xfId="11954"/>
    <cellStyle name="Input 7 4 2 3 2" xfId="34629"/>
    <cellStyle name="Input 7 4 2 4" xfId="24182"/>
    <cellStyle name="Input 7 4 3" xfId="11955"/>
    <cellStyle name="Input 7 4 3 2" xfId="11956"/>
    <cellStyle name="Input 7 4 3 2 2" xfId="37381"/>
    <cellStyle name="Input 7 4 3 3" xfId="11957"/>
    <cellStyle name="Input 7 4 3 3 2" xfId="34364"/>
    <cellStyle name="Input 7 4 3 4" xfId="24184"/>
    <cellStyle name="Input 7 4 4" xfId="11958"/>
    <cellStyle name="Input 7 4 4 2" xfId="11959"/>
    <cellStyle name="Input 7 4 4 2 2" xfId="30960"/>
    <cellStyle name="Input 7 4 4 3" xfId="11960"/>
    <cellStyle name="Input 7 4 4 3 2" xfId="27552"/>
    <cellStyle name="Input 7 4 4 4" xfId="11961"/>
    <cellStyle name="Input 7 4 4 4 2" xfId="30609"/>
    <cellStyle name="Input 7 4 4 5" xfId="11962"/>
    <cellStyle name="Input 7 4 4 5 2" xfId="29621"/>
    <cellStyle name="Input 7 4 4 6" xfId="11963"/>
    <cellStyle name="Input 7 4 4 6 2" xfId="38860"/>
    <cellStyle name="Input 7 4 4 7" xfId="11964"/>
    <cellStyle name="Input 7 4 4 7 2" xfId="37380"/>
    <cellStyle name="Input 7 4 4 8" xfId="28235"/>
    <cellStyle name="Input 7 4 5" xfId="11965"/>
    <cellStyle name="Input 7 4 5 2" xfId="28469"/>
    <cellStyle name="Input 7 4 6" xfId="11966"/>
    <cellStyle name="Input 7 4 6 2" xfId="28377"/>
    <cellStyle name="Input 7 4 7" xfId="11967"/>
    <cellStyle name="Input 7 4 7 2" xfId="29107"/>
    <cellStyle name="Input 7 4 8" xfId="24181"/>
    <cellStyle name="Input 7 40" xfId="11968"/>
    <cellStyle name="Input 7 40 2" xfId="11969"/>
    <cellStyle name="Input 7 40 2 2" xfId="37382"/>
    <cellStyle name="Input 7 40 3" xfId="11970"/>
    <cellStyle name="Input 7 40 3 2" xfId="34611"/>
    <cellStyle name="Input 7 40 4" xfId="24185"/>
    <cellStyle name="Input 7 41" xfId="11971"/>
    <cellStyle name="Input 7 41 2" xfId="11972"/>
    <cellStyle name="Input 7 41 2 2" xfId="37383"/>
    <cellStyle name="Input 7 41 3" xfId="11973"/>
    <cellStyle name="Input 7 41 3 2" xfId="34382"/>
    <cellStyle name="Input 7 41 4" xfId="24186"/>
    <cellStyle name="Input 7 42" xfId="11974"/>
    <cellStyle name="Input 7 42 2" xfId="11975"/>
    <cellStyle name="Input 7 42 2 2" xfId="30952"/>
    <cellStyle name="Input 7 42 3" xfId="11976"/>
    <cellStyle name="Input 7 42 3 2" xfId="29455"/>
    <cellStyle name="Input 7 42 4" xfId="11977"/>
    <cellStyle name="Input 7 42 4 2" xfId="30604"/>
    <cellStyle name="Input 7 42 5" xfId="11978"/>
    <cellStyle name="Input 7 42 5 2" xfId="29627"/>
    <cellStyle name="Input 7 42 6" xfId="11979"/>
    <cellStyle name="Input 7 42 6 2" xfId="38857"/>
    <cellStyle name="Input 7 42 7" xfId="11980"/>
    <cellStyle name="Input 7 42 7 2" xfId="37345"/>
    <cellStyle name="Input 7 42 8" xfId="28232"/>
    <cellStyle name="Input 7 43" xfId="11981"/>
    <cellStyle name="Input 7 43 2" xfId="28472"/>
    <cellStyle name="Input 7 44" xfId="11982"/>
    <cellStyle name="Input 7 44 2" xfId="28374"/>
    <cellStyle name="Input 7 45" xfId="11983"/>
    <cellStyle name="Input 7 45 2" xfId="29110"/>
    <cellStyle name="Input 7 46" xfId="24112"/>
    <cellStyle name="Input 7 5" xfId="11984"/>
    <cellStyle name="Input 7 5 2" xfId="11985"/>
    <cellStyle name="Input 7 5 2 2" xfId="11986"/>
    <cellStyle name="Input 7 5 2 2 2" xfId="24189"/>
    <cellStyle name="Input 7 5 2 3" xfId="11987"/>
    <cellStyle name="Input 7 5 2 3 2" xfId="34630"/>
    <cellStyle name="Input 7 5 2 4" xfId="24188"/>
    <cellStyle name="Input 7 5 3" xfId="11988"/>
    <cellStyle name="Input 7 5 3 2" xfId="11989"/>
    <cellStyle name="Input 7 5 3 2 2" xfId="37385"/>
    <cellStyle name="Input 7 5 3 3" xfId="11990"/>
    <cellStyle name="Input 7 5 3 3 2" xfId="34363"/>
    <cellStyle name="Input 7 5 3 4" xfId="24190"/>
    <cellStyle name="Input 7 5 4" xfId="11991"/>
    <cellStyle name="Input 7 5 4 2" xfId="11992"/>
    <cellStyle name="Input 7 5 4 2 2" xfId="30961"/>
    <cellStyle name="Input 7 5 4 3" xfId="11993"/>
    <cellStyle name="Input 7 5 4 3 2" xfId="27551"/>
    <cellStyle name="Input 7 5 4 4" xfId="11994"/>
    <cellStyle name="Input 7 5 4 4 2" xfId="30613"/>
    <cellStyle name="Input 7 5 4 5" xfId="11995"/>
    <cellStyle name="Input 7 5 4 5 2" xfId="29619"/>
    <cellStyle name="Input 7 5 4 6" xfId="11996"/>
    <cellStyle name="Input 7 5 4 6 2" xfId="38861"/>
    <cellStyle name="Input 7 5 4 7" xfId="11997"/>
    <cellStyle name="Input 7 5 4 7 2" xfId="37384"/>
    <cellStyle name="Input 7 5 4 8" xfId="28236"/>
    <cellStyle name="Input 7 5 5" xfId="11998"/>
    <cellStyle name="Input 7 5 5 2" xfId="28468"/>
    <cellStyle name="Input 7 5 6" xfId="11999"/>
    <cellStyle name="Input 7 5 6 2" xfId="28379"/>
    <cellStyle name="Input 7 5 7" xfId="12000"/>
    <cellStyle name="Input 7 5 7 2" xfId="29106"/>
    <cellStyle name="Input 7 5 8" xfId="24187"/>
    <cellStyle name="Input 7 6" xfId="12001"/>
    <cellStyle name="Input 7 6 2" xfId="12002"/>
    <cellStyle name="Input 7 6 2 2" xfId="12003"/>
    <cellStyle name="Input 7 6 2 2 2" xfId="24193"/>
    <cellStyle name="Input 7 6 2 3" xfId="12004"/>
    <cellStyle name="Input 7 6 2 3 2" xfId="34631"/>
    <cellStyle name="Input 7 6 2 4" xfId="24192"/>
    <cellStyle name="Input 7 6 3" xfId="12005"/>
    <cellStyle name="Input 7 6 3 2" xfId="12006"/>
    <cellStyle name="Input 7 6 3 2 2" xfId="37387"/>
    <cellStyle name="Input 7 6 3 3" xfId="12007"/>
    <cellStyle name="Input 7 6 3 3 2" xfId="34362"/>
    <cellStyle name="Input 7 6 3 4" xfId="24194"/>
    <cellStyle name="Input 7 6 4" xfId="12008"/>
    <cellStyle name="Input 7 6 4 2" xfId="12009"/>
    <cellStyle name="Input 7 6 4 2 2" xfId="30962"/>
    <cellStyle name="Input 7 6 4 3" xfId="12010"/>
    <cellStyle name="Input 7 6 4 3 2" xfId="27550"/>
    <cellStyle name="Input 7 6 4 4" xfId="12011"/>
    <cellStyle name="Input 7 6 4 4 2" xfId="30615"/>
    <cellStyle name="Input 7 6 4 5" xfId="12012"/>
    <cellStyle name="Input 7 6 4 5 2" xfId="27608"/>
    <cellStyle name="Input 7 6 4 6" xfId="12013"/>
    <cellStyle name="Input 7 6 4 6 2" xfId="38862"/>
    <cellStyle name="Input 7 6 4 7" xfId="12014"/>
    <cellStyle name="Input 7 6 4 7 2" xfId="37386"/>
    <cellStyle name="Input 7 6 4 8" xfId="28237"/>
    <cellStyle name="Input 7 6 5" xfId="12015"/>
    <cellStyle name="Input 7 6 5 2" xfId="28467"/>
    <cellStyle name="Input 7 6 6" xfId="12016"/>
    <cellStyle name="Input 7 6 6 2" xfId="28380"/>
    <cellStyle name="Input 7 6 7" xfId="12017"/>
    <cellStyle name="Input 7 6 7 2" xfId="29105"/>
    <cellStyle name="Input 7 6 8" xfId="24191"/>
    <cellStyle name="Input 7 7" xfId="12018"/>
    <cellStyle name="Input 7 7 2" xfId="12019"/>
    <cellStyle name="Input 7 7 2 2" xfId="12020"/>
    <cellStyle name="Input 7 7 2 2 2" xfId="37388"/>
    <cellStyle name="Input 7 7 2 3" xfId="12021"/>
    <cellStyle name="Input 7 7 2 3 2" xfId="34632"/>
    <cellStyle name="Input 7 7 2 4" xfId="24196"/>
    <cellStyle name="Input 7 7 3" xfId="12022"/>
    <cellStyle name="Input 7 7 3 2" xfId="12023"/>
    <cellStyle name="Input 7 7 3 2 2" xfId="37389"/>
    <cellStyle name="Input 7 7 3 3" xfId="12024"/>
    <cellStyle name="Input 7 7 3 3 2" xfId="34361"/>
    <cellStyle name="Input 7 7 3 4" xfId="24197"/>
    <cellStyle name="Input 7 7 4" xfId="12025"/>
    <cellStyle name="Input 7 7 4 2" xfId="35569"/>
    <cellStyle name="Input 7 7 5" xfId="24195"/>
    <cellStyle name="Input 7 8" xfId="12026"/>
    <cellStyle name="Input 7 8 2" xfId="12027"/>
    <cellStyle name="Input 7 8 2 2" xfId="12028"/>
    <cellStyle name="Input 7 8 2 2 2" xfId="37390"/>
    <cellStyle name="Input 7 8 2 3" xfId="12029"/>
    <cellStyle name="Input 7 8 2 3 2" xfId="34633"/>
    <cellStyle name="Input 7 8 2 4" xfId="24199"/>
    <cellStyle name="Input 7 8 3" xfId="12030"/>
    <cellStyle name="Input 7 8 3 2" xfId="12031"/>
    <cellStyle name="Input 7 8 3 2 2" xfId="37391"/>
    <cellStyle name="Input 7 8 3 3" xfId="12032"/>
    <cellStyle name="Input 7 8 3 3 2" xfId="34360"/>
    <cellStyle name="Input 7 8 3 4" xfId="24200"/>
    <cellStyle name="Input 7 8 4" xfId="12033"/>
    <cellStyle name="Input 7 8 4 2" xfId="35570"/>
    <cellStyle name="Input 7 8 5" xfId="24198"/>
    <cellStyle name="Input 7 9" xfId="12034"/>
    <cellStyle name="Input 7 9 2" xfId="12035"/>
    <cellStyle name="Input 7 9 2 2" xfId="12036"/>
    <cellStyle name="Input 7 9 2 2 2" xfId="37392"/>
    <cellStyle name="Input 7 9 2 3" xfId="12037"/>
    <cellStyle name="Input 7 9 2 3 2" xfId="34634"/>
    <cellStyle name="Input 7 9 2 4" xfId="24202"/>
    <cellStyle name="Input 7 9 3" xfId="12038"/>
    <cellStyle name="Input 7 9 3 2" xfId="12039"/>
    <cellStyle name="Input 7 9 3 2 2" xfId="37393"/>
    <cellStyle name="Input 7 9 3 3" xfId="12040"/>
    <cellStyle name="Input 7 9 3 3 2" xfId="34359"/>
    <cellStyle name="Input 7 9 3 4" xfId="24203"/>
    <cellStyle name="Input 7 9 4" xfId="12041"/>
    <cellStyle name="Input 7 9 4 2" xfId="35571"/>
    <cellStyle name="Input 7 9 5" xfId="24201"/>
    <cellStyle name="Input 8" xfId="12042"/>
    <cellStyle name="Input 8 2" xfId="12043"/>
    <cellStyle name="Input 8 2 2" xfId="12044"/>
    <cellStyle name="Input 8 2 2 2" xfId="24206"/>
    <cellStyle name="Input 8 2 3" xfId="12045"/>
    <cellStyle name="Input 8 2 3 2" xfId="34635"/>
    <cellStyle name="Input 8 2 4" xfId="24205"/>
    <cellStyle name="Input 8 3" xfId="12046"/>
    <cellStyle name="Input 8 3 2" xfId="12047"/>
    <cellStyle name="Input 8 3 2 2" xfId="37395"/>
    <cellStyle name="Input 8 3 3" xfId="12048"/>
    <cellStyle name="Input 8 3 3 2" xfId="34358"/>
    <cellStyle name="Input 8 3 4" xfId="24207"/>
    <cellStyle name="Input 8 4" xfId="12049"/>
    <cellStyle name="Input 8 4 2" xfId="12050"/>
    <cellStyle name="Input 8 4 2 2" xfId="30969"/>
    <cellStyle name="Input 8 4 3" xfId="12051"/>
    <cellStyle name="Input 8 4 3 2" xfId="27549"/>
    <cellStyle name="Input 8 4 4" xfId="12052"/>
    <cellStyle name="Input 8 4 4 2" xfId="30617"/>
    <cellStyle name="Input 8 4 5" xfId="12053"/>
    <cellStyle name="Input 8 4 5 2" xfId="32812"/>
    <cellStyle name="Input 8 4 6" xfId="12054"/>
    <cellStyle name="Input 8 4 6 2" xfId="38863"/>
    <cellStyle name="Input 8 4 7" xfId="12055"/>
    <cellStyle name="Input 8 4 7 2" xfId="37394"/>
    <cellStyle name="Input 8 4 8" xfId="28238"/>
    <cellStyle name="Input 8 5" xfId="12056"/>
    <cellStyle name="Input 8 5 2" xfId="28466"/>
    <cellStyle name="Input 8 6" xfId="12057"/>
    <cellStyle name="Input 8 6 2" xfId="28381"/>
    <cellStyle name="Input 8 7" xfId="12058"/>
    <cellStyle name="Input 8 7 2" xfId="31032"/>
    <cellStyle name="Input 8 8" xfId="24204"/>
    <cellStyle name="Input 9" xfId="12059"/>
    <cellStyle name="Input 9 2" xfId="12060"/>
    <cellStyle name="Input 9 2 2" xfId="24209"/>
    <cellStyle name="Input 9 3" xfId="12061"/>
    <cellStyle name="Input 9 3 2" xfId="34553"/>
    <cellStyle name="Input 9 4" xfId="24208"/>
    <cellStyle name="l" xfId="12062"/>
    <cellStyle name="l 2" xfId="22293"/>
    <cellStyle name="Link Currency (0)" xfId="12063"/>
    <cellStyle name="Link Currency (0) 2" xfId="22294"/>
    <cellStyle name="Link Currency (2)" xfId="12064"/>
    <cellStyle name="Link Currency (2) 2" xfId="22295"/>
    <cellStyle name="Link Units (0)" xfId="12065"/>
    <cellStyle name="Link Units (0) 2" xfId="22296"/>
    <cellStyle name="Link Units (1)" xfId="12066"/>
    <cellStyle name="Link Units (1) 2" xfId="12067"/>
    <cellStyle name="Link Units (1) 2 2" xfId="12068"/>
    <cellStyle name="Link Units (1) 2 3" xfId="12069"/>
    <cellStyle name="Link Units (1) 2 4" xfId="12070"/>
    <cellStyle name="Link Units (1) 2 5" xfId="12071"/>
    <cellStyle name="Link Units (1) 2 6" xfId="12072"/>
    <cellStyle name="Link Units (1) 2 7" xfId="12073"/>
    <cellStyle name="Link Units (1) 3" xfId="22297"/>
    <cellStyle name="Link Units (2)" xfId="12074"/>
    <cellStyle name="Link Units (2) 2" xfId="22298"/>
    <cellStyle name="Linked Cell 10" xfId="12075"/>
    <cellStyle name="Linked Cell 10 2" xfId="12076"/>
    <cellStyle name="Linked Cell 10 2 2" xfId="37397"/>
    <cellStyle name="Linked Cell 10 3" xfId="12077"/>
    <cellStyle name="Linked Cell 10 3 2" xfId="34357"/>
    <cellStyle name="Linked Cell 10 4" xfId="24211"/>
    <cellStyle name="Linked Cell 11" xfId="12078"/>
    <cellStyle name="Linked Cell 11 2" xfId="12079"/>
    <cellStyle name="Linked Cell 11 2 2" xfId="30975"/>
    <cellStyle name="Linked Cell 11 3" xfId="12080"/>
    <cellStyle name="Linked Cell 11 3 2" xfId="27548"/>
    <cellStyle name="Linked Cell 11 4" xfId="12081"/>
    <cellStyle name="Linked Cell 11 4 2" xfId="30619"/>
    <cellStyle name="Linked Cell 11 5" xfId="12082"/>
    <cellStyle name="Linked Cell 11 5 2" xfId="32814"/>
    <cellStyle name="Linked Cell 11 6" xfId="12083"/>
    <cellStyle name="Linked Cell 11 6 2" xfId="38864"/>
    <cellStyle name="Linked Cell 11 7" xfId="12084"/>
    <cellStyle name="Linked Cell 11 7 2" xfId="37396"/>
    <cellStyle name="Linked Cell 11 8" xfId="28239"/>
    <cellStyle name="Linked Cell 12" xfId="12085"/>
    <cellStyle name="Linked Cell 12 2" xfId="28465"/>
    <cellStyle name="Linked Cell 13" xfId="12086"/>
    <cellStyle name="Linked Cell 13 2" xfId="28382"/>
    <cellStyle name="Linked Cell 14" xfId="12087"/>
    <cellStyle name="Linked Cell 14 2" xfId="31031"/>
    <cellStyle name="Linked Cell 2" xfId="12088"/>
    <cellStyle name="Linked Cell 2 10" xfId="12089"/>
    <cellStyle name="Linked Cell 2 10 2" xfId="12090"/>
    <cellStyle name="Linked Cell 2 10 2 2" xfId="12091"/>
    <cellStyle name="Linked Cell 2 10 2 2 2" xfId="30978"/>
    <cellStyle name="Linked Cell 2 10 2 3" xfId="12092"/>
    <cellStyle name="Linked Cell 2 10 2 3 2" xfId="29452"/>
    <cellStyle name="Linked Cell 2 10 2 4" xfId="12093"/>
    <cellStyle name="Linked Cell 2 10 2 4 2" xfId="32147"/>
    <cellStyle name="Linked Cell 2 10 2 5" xfId="12094"/>
    <cellStyle name="Linked Cell 2 10 2 5 2" xfId="32816"/>
    <cellStyle name="Linked Cell 2 10 2 6" xfId="12095"/>
    <cellStyle name="Linked Cell 2 10 2 6 2" xfId="38866"/>
    <cellStyle name="Linked Cell 2 10 2 7" xfId="28241"/>
    <cellStyle name="Linked Cell 2 10 3" xfId="12096"/>
    <cellStyle name="Linked Cell 2 10 3 2" xfId="31646"/>
    <cellStyle name="Linked Cell 2 10 4" xfId="12097"/>
    <cellStyle name="Linked Cell 2 10 4 2" xfId="29028"/>
    <cellStyle name="Linked Cell 2 10 5" xfId="12098"/>
    <cellStyle name="Linked Cell 2 10 5 2" xfId="32307"/>
    <cellStyle name="Linked Cell 2 10 6" xfId="24213"/>
    <cellStyle name="Linked Cell 2 11" xfId="12099"/>
    <cellStyle name="Linked Cell 2 11 2" xfId="12100"/>
    <cellStyle name="Linked Cell 2 11 2 2" xfId="12101"/>
    <cellStyle name="Linked Cell 2 11 2 2 2" xfId="30979"/>
    <cellStyle name="Linked Cell 2 11 2 3" xfId="12102"/>
    <cellStyle name="Linked Cell 2 11 2 3 2" xfId="29451"/>
    <cellStyle name="Linked Cell 2 11 2 4" xfId="12103"/>
    <cellStyle name="Linked Cell 2 11 2 4 2" xfId="30620"/>
    <cellStyle name="Linked Cell 2 11 2 5" xfId="12104"/>
    <cellStyle name="Linked Cell 2 11 2 5 2" xfId="32817"/>
    <cellStyle name="Linked Cell 2 11 2 6" xfId="12105"/>
    <cellStyle name="Linked Cell 2 11 2 6 2" xfId="38867"/>
    <cellStyle name="Linked Cell 2 11 2 7" xfId="28242"/>
    <cellStyle name="Linked Cell 2 11 3" xfId="12106"/>
    <cellStyle name="Linked Cell 2 11 3 2" xfId="31645"/>
    <cellStyle name="Linked Cell 2 11 4" xfId="12107"/>
    <cellStyle name="Linked Cell 2 11 4 2" xfId="27309"/>
    <cellStyle name="Linked Cell 2 11 5" xfId="12108"/>
    <cellStyle name="Linked Cell 2 11 5 2" xfId="31022"/>
    <cellStyle name="Linked Cell 2 11 6" xfId="24214"/>
    <cellStyle name="Linked Cell 2 12" xfId="12109"/>
    <cellStyle name="Linked Cell 2 12 2" xfId="12110"/>
    <cellStyle name="Linked Cell 2 12 2 2" xfId="12111"/>
    <cellStyle name="Linked Cell 2 12 2 2 2" xfId="30980"/>
    <cellStyle name="Linked Cell 2 12 2 3" xfId="12112"/>
    <cellStyle name="Linked Cell 2 12 2 3 2" xfId="29450"/>
    <cellStyle name="Linked Cell 2 12 2 4" xfId="12113"/>
    <cellStyle name="Linked Cell 2 12 2 4 2" xfId="30621"/>
    <cellStyle name="Linked Cell 2 12 2 5" xfId="12114"/>
    <cellStyle name="Linked Cell 2 12 2 5 2" xfId="32818"/>
    <cellStyle name="Linked Cell 2 12 2 6" xfId="12115"/>
    <cellStyle name="Linked Cell 2 12 2 6 2" xfId="38868"/>
    <cellStyle name="Linked Cell 2 12 2 7" xfId="28243"/>
    <cellStyle name="Linked Cell 2 12 3" xfId="12116"/>
    <cellStyle name="Linked Cell 2 12 3 2" xfId="31644"/>
    <cellStyle name="Linked Cell 2 12 4" xfId="12117"/>
    <cellStyle name="Linked Cell 2 12 4 2" xfId="29029"/>
    <cellStyle name="Linked Cell 2 12 5" xfId="12118"/>
    <cellStyle name="Linked Cell 2 12 5 2" xfId="31021"/>
    <cellStyle name="Linked Cell 2 12 6" xfId="24215"/>
    <cellStyle name="Linked Cell 2 13" xfId="12119"/>
    <cellStyle name="Linked Cell 2 13 2" xfId="12120"/>
    <cellStyle name="Linked Cell 2 13 2 2" xfId="12121"/>
    <cellStyle name="Linked Cell 2 13 2 2 2" xfId="30981"/>
    <cellStyle name="Linked Cell 2 13 2 3" xfId="12122"/>
    <cellStyle name="Linked Cell 2 13 2 3 2" xfId="29449"/>
    <cellStyle name="Linked Cell 2 13 2 4" xfId="12123"/>
    <cellStyle name="Linked Cell 2 13 2 4 2" xfId="30622"/>
    <cellStyle name="Linked Cell 2 13 2 5" xfId="12124"/>
    <cellStyle name="Linked Cell 2 13 2 5 2" xfId="32819"/>
    <cellStyle name="Linked Cell 2 13 2 6" xfId="12125"/>
    <cellStyle name="Linked Cell 2 13 2 6 2" xfId="38869"/>
    <cellStyle name="Linked Cell 2 13 2 7" xfId="28244"/>
    <cellStyle name="Linked Cell 2 13 3" xfId="12126"/>
    <cellStyle name="Linked Cell 2 13 3 2" xfId="31643"/>
    <cellStyle name="Linked Cell 2 13 4" xfId="12127"/>
    <cellStyle name="Linked Cell 2 13 4 2" xfId="29030"/>
    <cellStyle name="Linked Cell 2 13 5" xfId="12128"/>
    <cellStyle name="Linked Cell 2 13 5 2" xfId="31020"/>
    <cellStyle name="Linked Cell 2 13 6" xfId="24216"/>
    <cellStyle name="Linked Cell 2 14" xfId="12129"/>
    <cellStyle name="Linked Cell 2 14 2" xfId="12130"/>
    <cellStyle name="Linked Cell 2 14 2 2" xfId="12131"/>
    <cellStyle name="Linked Cell 2 14 2 2 2" xfId="30982"/>
    <cellStyle name="Linked Cell 2 14 2 3" xfId="12132"/>
    <cellStyle name="Linked Cell 2 14 2 3 2" xfId="29448"/>
    <cellStyle name="Linked Cell 2 14 2 4" xfId="12133"/>
    <cellStyle name="Linked Cell 2 14 2 4 2" xfId="30623"/>
    <cellStyle name="Linked Cell 2 14 2 5" xfId="12134"/>
    <cellStyle name="Linked Cell 2 14 2 5 2" xfId="29583"/>
    <cellStyle name="Linked Cell 2 14 2 6" xfId="12135"/>
    <cellStyle name="Linked Cell 2 14 2 6 2" xfId="38870"/>
    <cellStyle name="Linked Cell 2 14 2 7" xfId="28245"/>
    <cellStyle name="Linked Cell 2 14 3" xfId="12136"/>
    <cellStyle name="Linked Cell 2 14 3 2" xfId="31642"/>
    <cellStyle name="Linked Cell 2 14 4" xfId="12137"/>
    <cellStyle name="Linked Cell 2 14 4 2" xfId="29031"/>
    <cellStyle name="Linked Cell 2 14 5" xfId="12138"/>
    <cellStyle name="Linked Cell 2 14 5 2" xfId="29104"/>
    <cellStyle name="Linked Cell 2 14 6" xfId="24217"/>
    <cellStyle name="Linked Cell 2 15" xfId="12139"/>
    <cellStyle name="Linked Cell 2 15 2" xfId="12140"/>
    <cellStyle name="Linked Cell 2 15 2 2" xfId="12141"/>
    <cellStyle name="Linked Cell 2 15 2 2 2" xfId="30983"/>
    <cellStyle name="Linked Cell 2 15 2 3" xfId="12142"/>
    <cellStyle name="Linked Cell 2 15 2 3 2" xfId="29447"/>
    <cellStyle name="Linked Cell 2 15 2 4" xfId="12143"/>
    <cellStyle name="Linked Cell 2 15 2 4 2" xfId="30624"/>
    <cellStyle name="Linked Cell 2 15 2 5" xfId="12144"/>
    <cellStyle name="Linked Cell 2 15 2 5 2" xfId="29582"/>
    <cellStyle name="Linked Cell 2 15 2 6" xfId="12145"/>
    <cellStyle name="Linked Cell 2 15 2 6 2" xfId="38871"/>
    <cellStyle name="Linked Cell 2 15 2 7" xfId="28246"/>
    <cellStyle name="Linked Cell 2 15 3" xfId="12146"/>
    <cellStyle name="Linked Cell 2 15 3 2" xfId="31641"/>
    <cellStyle name="Linked Cell 2 15 4" xfId="12147"/>
    <cellStyle name="Linked Cell 2 15 4 2" xfId="29032"/>
    <cellStyle name="Linked Cell 2 15 5" xfId="12148"/>
    <cellStyle name="Linked Cell 2 15 5 2" xfId="31018"/>
    <cellStyle name="Linked Cell 2 15 6" xfId="24218"/>
    <cellStyle name="Linked Cell 2 16" xfId="12149"/>
    <cellStyle name="Linked Cell 2 16 2" xfId="12150"/>
    <cellStyle name="Linked Cell 2 16 2 2" xfId="12151"/>
    <cellStyle name="Linked Cell 2 16 2 2 2" xfId="30984"/>
    <cellStyle name="Linked Cell 2 16 2 3" xfId="12152"/>
    <cellStyle name="Linked Cell 2 16 2 3 2" xfId="29446"/>
    <cellStyle name="Linked Cell 2 16 2 4" xfId="12153"/>
    <cellStyle name="Linked Cell 2 16 2 4 2" xfId="30625"/>
    <cellStyle name="Linked Cell 2 16 2 5" xfId="12154"/>
    <cellStyle name="Linked Cell 2 16 2 5 2" xfId="29581"/>
    <cellStyle name="Linked Cell 2 16 2 6" xfId="12155"/>
    <cellStyle name="Linked Cell 2 16 2 6 2" xfId="38872"/>
    <cellStyle name="Linked Cell 2 16 2 7" xfId="28247"/>
    <cellStyle name="Linked Cell 2 16 3" xfId="12156"/>
    <cellStyle name="Linked Cell 2 16 3 2" xfId="31640"/>
    <cellStyle name="Linked Cell 2 16 4" xfId="12157"/>
    <cellStyle name="Linked Cell 2 16 4 2" xfId="29033"/>
    <cellStyle name="Linked Cell 2 16 5" xfId="12158"/>
    <cellStyle name="Linked Cell 2 16 5 2" xfId="31017"/>
    <cellStyle name="Linked Cell 2 16 6" xfId="24219"/>
    <cellStyle name="Linked Cell 2 17" xfId="12159"/>
    <cellStyle name="Linked Cell 2 17 2" xfId="12160"/>
    <cellStyle name="Linked Cell 2 17 2 2" xfId="12161"/>
    <cellStyle name="Linked Cell 2 17 2 2 2" xfId="30985"/>
    <cellStyle name="Linked Cell 2 17 2 3" xfId="12162"/>
    <cellStyle name="Linked Cell 2 17 2 3 2" xfId="29445"/>
    <cellStyle name="Linked Cell 2 17 2 4" xfId="12163"/>
    <cellStyle name="Linked Cell 2 17 2 4 2" xfId="30626"/>
    <cellStyle name="Linked Cell 2 17 2 5" xfId="12164"/>
    <cellStyle name="Linked Cell 2 17 2 5 2" xfId="27606"/>
    <cellStyle name="Linked Cell 2 17 2 6" xfId="12165"/>
    <cellStyle name="Linked Cell 2 17 2 6 2" xfId="38873"/>
    <cellStyle name="Linked Cell 2 17 2 7" xfId="28248"/>
    <cellStyle name="Linked Cell 2 17 3" xfId="12166"/>
    <cellStyle name="Linked Cell 2 17 3 2" xfId="31639"/>
    <cellStyle name="Linked Cell 2 17 4" xfId="12167"/>
    <cellStyle name="Linked Cell 2 17 4 2" xfId="29034"/>
    <cellStyle name="Linked Cell 2 17 5" xfId="12168"/>
    <cellStyle name="Linked Cell 2 17 5 2" xfId="31016"/>
    <cellStyle name="Linked Cell 2 17 6" xfId="24220"/>
    <cellStyle name="Linked Cell 2 18" xfId="12169"/>
    <cellStyle name="Linked Cell 2 18 2" xfId="12170"/>
    <cellStyle name="Linked Cell 2 18 2 2" xfId="12171"/>
    <cellStyle name="Linked Cell 2 18 2 2 2" xfId="30986"/>
    <cellStyle name="Linked Cell 2 18 2 3" xfId="12172"/>
    <cellStyle name="Linked Cell 2 18 2 3 2" xfId="27547"/>
    <cellStyle name="Linked Cell 2 18 2 4" xfId="12173"/>
    <cellStyle name="Linked Cell 2 18 2 4 2" xfId="30627"/>
    <cellStyle name="Linked Cell 2 18 2 5" xfId="12174"/>
    <cellStyle name="Linked Cell 2 18 2 5 2" xfId="29580"/>
    <cellStyle name="Linked Cell 2 18 2 6" xfId="12175"/>
    <cellStyle name="Linked Cell 2 18 2 6 2" xfId="38874"/>
    <cellStyle name="Linked Cell 2 18 2 7" xfId="28249"/>
    <cellStyle name="Linked Cell 2 18 3" xfId="12176"/>
    <cellStyle name="Linked Cell 2 18 3 2" xfId="28464"/>
    <cellStyle name="Linked Cell 2 18 4" xfId="12177"/>
    <cellStyle name="Linked Cell 2 18 4 2" xfId="29035"/>
    <cellStyle name="Linked Cell 2 18 5" xfId="12178"/>
    <cellStyle name="Linked Cell 2 18 5 2" xfId="27544"/>
    <cellStyle name="Linked Cell 2 18 6" xfId="24221"/>
    <cellStyle name="Linked Cell 2 19" xfId="12179"/>
    <cellStyle name="Linked Cell 2 19 2" xfId="12180"/>
    <cellStyle name="Linked Cell 2 19 2 2" xfId="12181"/>
    <cellStyle name="Linked Cell 2 19 2 2 2" xfId="30987"/>
    <cellStyle name="Linked Cell 2 19 2 3" xfId="12182"/>
    <cellStyle name="Linked Cell 2 19 2 3 2" xfId="29444"/>
    <cellStyle name="Linked Cell 2 19 2 4" xfId="12183"/>
    <cellStyle name="Linked Cell 2 19 2 4 2" xfId="30628"/>
    <cellStyle name="Linked Cell 2 19 2 5" xfId="12184"/>
    <cellStyle name="Linked Cell 2 19 2 5 2" xfId="29578"/>
    <cellStyle name="Linked Cell 2 19 2 6" xfId="12185"/>
    <cellStyle name="Linked Cell 2 19 2 6 2" xfId="38875"/>
    <cellStyle name="Linked Cell 2 19 2 7" xfId="28250"/>
    <cellStyle name="Linked Cell 2 19 3" xfId="12186"/>
    <cellStyle name="Linked Cell 2 19 3 2" xfId="31638"/>
    <cellStyle name="Linked Cell 2 19 4" xfId="12187"/>
    <cellStyle name="Linked Cell 2 19 4 2" xfId="29036"/>
    <cellStyle name="Linked Cell 2 19 5" xfId="12188"/>
    <cellStyle name="Linked Cell 2 19 5 2" xfId="29103"/>
    <cellStyle name="Linked Cell 2 19 6" xfId="24222"/>
    <cellStyle name="Linked Cell 2 2" xfId="12189"/>
    <cellStyle name="Linked Cell 2 2 2" xfId="12190"/>
    <cellStyle name="Linked Cell 2 2 2 2" xfId="12191"/>
    <cellStyle name="Linked Cell 2 2 2 2 2" xfId="24225"/>
    <cellStyle name="Linked Cell 2 2 2 3" xfId="12192"/>
    <cellStyle name="Linked Cell 2 2 2 3 2" xfId="34637"/>
    <cellStyle name="Linked Cell 2 2 2 4" xfId="24224"/>
    <cellStyle name="Linked Cell 2 2 3" xfId="12193"/>
    <cellStyle name="Linked Cell 2 2 3 2" xfId="12194"/>
    <cellStyle name="Linked Cell 2 2 3 2 2" xfId="37399"/>
    <cellStyle name="Linked Cell 2 2 3 3" xfId="12195"/>
    <cellStyle name="Linked Cell 2 2 3 3 2" xfId="34356"/>
    <cellStyle name="Linked Cell 2 2 3 4" xfId="24226"/>
    <cellStyle name="Linked Cell 2 2 4" xfId="12196"/>
    <cellStyle name="Linked Cell 2 2 4 2" xfId="12197"/>
    <cellStyle name="Linked Cell 2 2 4 2 2" xfId="30988"/>
    <cellStyle name="Linked Cell 2 2 4 3" xfId="12198"/>
    <cellStyle name="Linked Cell 2 2 4 3 2" xfId="29443"/>
    <cellStyle name="Linked Cell 2 2 4 4" xfId="12199"/>
    <cellStyle name="Linked Cell 2 2 4 4 2" xfId="30632"/>
    <cellStyle name="Linked Cell 2 2 4 5" xfId="12200"/>
    <cellStyle name="Linked Cell 2 2 4 5 2" xfId="29577"/>
    <cellStyle name="Linked Cell 2 2 4 6" xfId="12201"/>
    <cellStyle name="Linked Cell 2 2 4 6 2" xfId="38876"/>
    <cellStyle name="Linked Cell 2 2 4 7" xfId="12202"/>
    <cellStyle name="Linked Cell 2 2 4 7 2" xfId="37398"/>
    <cellStyle name="Linked Cell 2 2 4 8" xfId="28251"/>
    <cellStyle name="Linked Cell 2 2 5" xfId="12203"/>
    <cellStyle name="Linked Cell 2 2 5 2" xfId="28924"/>
    <cellStyle name="Linked Cell 2 2 6" xfId="12204"/>
    <cellStyle name="Linked Cell 2 2 6 2" xfId="29037"/>
    <cellStyle name="Linked Cell 2 2 7" xfId="12205"/>
    <cellStyle name="Linked Cell 2 2 7 2" xfId="29102"/>
    <cellStyle name="Linked Cell 2 2 8" xfId="24223"/>
    <cellStyle name="Linked Cell 2 20" xfId="12206"/>
    <cellStyle name="Linked Cell 2 20 2" xfId="12207"/>
    <cellStyle name="Linked Cell 2 20 2 2" xfId="12208"/>
    <cellStyle name="Linked Cell 2 20 2 2 2" xfId="30992"/>
    <cellStyle name="Linked Cell 2 20 2 3" xfId="12209"/>
    <cellStyle name="Linked Cell 2 20 2 3 2" xfId="29442"/>
    <cellStyle name="Linked Cell 2 20 2 4" xfId="12210"/>
    <cellStyle name="Linked Cell 2 20 2 4 2" xfId="30658"/>
    <cellStyle name="Linked Cell 2 20 2 5" xfId="12211"/>
    <cellStyle name="Linked Cell 2 20 2 5 2" xfId="32820"/>
    <cellStyle name="Linked Cell 2 20 2 6" xfId="12212"/>
    <cellStyle name="Linked Cell 2 20 2 6 2" xfId="38877"/>
    <cellStyle name="Linked Cell 2 20 2 7" xfId="28252"/>
    <cellStyle name="Linked Cell 2 20 3" xfId="12213"/>
    <cellStyle name="Linked Cell 2 20 3 2" xfId="28463"/>
    <cellStyle name="Linked Cell 2 20 4" xfId="12214"/>
    <cellStyle name="Linked Cell 2 20 4 2" xfId="29038"/>
    <cellStyle name="Linked Cell 2 20 5" xfId="12215"/>
    <cellStyle name="Linked Cell 2 20 5 2" xfId="29101"/>
    <cellStyle name="Linked Cell 2 20 6" xfId="24227"/>
    <cellStyle name="Linked Cell 2 21" xfId="12216"/>
    <cellStyle name="Linked Cell 2 21 2" xfId="12217"/>
    <cellStyle name="Linked Cell 2 21 2 2" xfId="12218"/>
    <cellStyle name="Linked Cell 2 21 2 2 2" xfId="30993"/>
    <cellStyle name="Linked Cell 2 21 2 3" xfId="12219"/>
    <cellStyle name="Linked Cell 2 21 2 3 2" xfId="29441"/>
    <cellStyle name="Linked Cell 2 21 2 4" xfId="12220"/>
    <cellStyle name="Linked Cell 2 21 2 4 2" xfId="30659"/>
    <cellStyle name="Linked Cell 2 21 2 5" xfId="12221"/>
    <cellStyle name="Linked Cell 2 21 2 5 2" xfId="32821"/>
    <cellStyle name="Linked Cell 2 21 2 6" xfId="12222"/>
    <cellStyle name="Linked Cell 2 21 2 6 2" xfId="38878"/>
    <cellStyle name="Linked Cell 2 21 2 7" xfId="28253"/>
    <cellStyle name="Linked Cell 2 21 3" xfId="12223"/>
    <cellStyle name="Linked Cell 2 21 3 2" xfId="28462"/>
    <cellStyle name="Linked Cell 2 21 4" xfId="12224"/>
    <cellStyle name="Linked Cell 2 21 4 2" xfId="27310"/>
    <cellStyle name="Linked Cell 2 21 5" xfId="12225"/>
    <cellStyle name="Linked Cell 2 21 5 2" xfId="27359"/>
    <cellStyle name="Linked Cell 2 21 6" xfId="24228"/>
    <cellStyle name="Linked Cell 2 22" xfId="12226"/>
    <cellStyle name="Linked Cell 2 22 2" xfId="12227"/>
    <cellStyle name="Linked Cell 2 22 2 2" xfId="24230"/>
    <cellStyle name="Linked Cell 2 22 3" xfId="12228"/>
    <cellStyle name="Linked Cell 2 22 3 2" xfId="24231"/>
    <cellStyle name="Linked Cell 2 22 4" xfId="12229"/>
    <cellStyle name="Linked Cell 2 22 4 2" xfId="24232"/>
    <cellStyle name="Linked Cell 2 22 5" xfId="12230"/>
    <cellStyle name="Linked Cell 2 22 5 2" xfId="12231"/>
    <cellStyle name="Linked Cell 2 22 5 2 2" xfId="30994"/>
    <cellStyle name="Linked Cell 2 22 5 3" xfId="12232"/>
    <cellStyle name="Linked Cell 2 22 5 3 2" xfId="29440"/>
    <cellStyle name="Linked Cell 2 22 5 4" xfId="12233"/>
    <cellStyle name="Linked Cell 2 22 5 4 2" xfId="30660"/>
    <cellStyle name="Linked Cell 2 22 5 5" xfId="12234"/>
    <cellStyle name="Linked Cell 2 22 5 5 2" xfId="32822"/>
    <cellStyle name="Linked Cell 2 22 5 6" xfId="12235"/>
    <cellStyle name="Linked Cell 2 22 5 6 2" xfId="38879"/>
    <cellStyle name="Linked Cell 2 22 5 7" xfId="28254"/>
    <cellStyle name="Linked Cell 2 22 6" xfId="12236"/>
    <cellStyle name="Linked Cell 2 22 6 2" xfId="28461"/>
    <cellStyle name="Linked Cell 2 22 7" xfId="12237"/>
    <cellStyle name="Linked Cell 2 22 7 2" xfId="27311"/>
    <cellStyle name="Linked Cell 2 22 8" xfId="12238"/>
    <cellStyle name="Linked Cell 2 22 8 2" xfId="29100"/>
    <cellStyle name="Linked Cell 2 22 9" xfId="24229"/>
    <cellStyle name="Linked Cell 2 23" xfId="12239"/>
    <cellStyle name="Linked Cell 2 23 2" xfId="12240"/>
    <cellStyle name="Linked Cell 2 23 2 2" xfId="12241"/>
    <cellStyle name="Linked Cell 2 23 2 2 2" xfId="30998"/>
    <cellStyle name="Linked Cell 2 23 2 3" xfId="12242"/>
    <cellStyle name="Linked Cell 2 23 2 3 2" xfId="29439"/>
    <cellStyle name="Linked Cell 2 23 2 4" xfId="12243"/>
    <cellStyle name="Linked Cell 2 23 2 4 2" xfId="30661"/>
    <cellStyle name="Linked Cell 2 23 2 5" xfId="12244"/>
    <cellStyle name="Linked Cell 2 23 2 5 2" xfId="32823"/>
    <cellStyle name="Linked Cell 2 23 2 6" xfId="12245"/>
    <cellStyle name="Linked Cell 2 23 2 6 2" xfId="38880"/>
    <cellStyle name="Linked Cell 2 23 2 7" xfId="28255"/>
    <cellStyle name="Linked Cell 2 23 3" xfId="12246"/>
    <cellStyle name="Linked Cell 2 23 3 2" xfId="28460"/>
    <cellStyle name="Linked Cell 2 23 4" xfId="12247"/>
    <cellStyle name="Linked Cell 2 23 4 2" xfId="27312"/>
    <cellStyle name="Linked Cell 2 23 5" xfId="12248"/>
    <cellStyle name="Linked Cell 2 23 5 2" xfId="29099"/>
    <cellStyle name="Linked Cell 2 23 6" xfId="24233"/>
    <cellStyle name="Linked Cell 2 24" xfId="12249"/>
    <cellStyle name="Linked Cell 2 24 2" xfId="12250"/>
    <cellStyle name="Linked Cell 2 24 2 2" xfId="12251"/>
    <cellStyle name="Linked Cell 2 24 2 2 2" xfId="30999"/>
    <cellStyle name="Linked Cell 2 24 2 3" xfId="12252"/>
    <cellStyle name="Linked Cell 2 24 2 3 2" xfId="29438"/>
    <cellStyle name="Linked Cell 2 24 2 4" xfId="12253"/>
    <cellStyle name="Linked Cell 2 24 2 4 2" xfId="30662"/>
    <cellStyle name="Linked Cell 2 24 2 5" xfId="12254"/>
    <cellStyle name="Linked Cell 2 24 2 5 2" xfId="32824"/>
    <cellStyle name="Linked Cell 2 24 2 6" xfId="12255"/>
    <cellStyle name="Linked Cell 2 24 2 6 2" xfId="38881"/>
    <cellStyle name="Linked Cell 2 24 2 7" xfId="28256"/>
    <cellStyle name="Linked Cell 2 24 3" xfId="12256"/>
    <cellStyle name="Linked Cell 2 24 3 2" xfId="28459"/>
    <cellStyle name="Linked Cell 2 24 4" xfId="12257"/>
    <cellStyle name="Linked Cell 2 24 4 2" xfId="29039"/>
    <cellStyle name="Linked Cell 2 24 5" xfId="12258"/>
    <cellStyle name="Linked Cell 2 24 5 2" xfId="29098"/>
    <cellStyle name="Linked Cell 2 24 6" xfId="24234"/>
    <cellStyle name="Linked Cell 2 25" xfId="12259"/>
    <cellStyle name="Linked Cell 2 25 2" xfId="12260"/>
    <cellStyle name="Linked Cell 2 25 2 2" xfId="12261"/>
    <cellStyle name="Linked Cell 2 25 2 2 2" xfId="31000"/>
    <cellStyle name="Linked Cell 2 25 2 3" xfId="12262"/>
    <cellStyle name="Linked Cell 2 25 2 3 2" xfId="29437"/>
    <cellStyle name="Linked Cell 2 25 2 4" xfId="12263"/>
    <cellStyle name="Linked Cell 2 25 2 4 2" xfId="32148"/>
    <cellStyle name="Linked Cell 2 25 2 5" xfId="12264"/>
    <cellStyle name="Linked Cell 2 25 2 5 2" xfId="32825"/>
    <cellStyle name="Linked Cell 2 25 2 6" xfId="12265"/>
    <cellStyle name="Linked Cell 2 25 2 6 2" xfId="38882"/>
    <cellStyle name="Linked Cell 2 25 2 7" xfId="28257"/>
    <cellStyle name="Linked Cell 2 25 3" xfId="12266"/>
    <cellStyle name="Linked Cell 2 25 3 2" xfId="28458"/>
    <cellStyle name="Linked Cell 2 25 4" xfId="12267"/>
    <cellStyle name="Linked Cell 2 25 4 2" xfId="31569"/>
    <cellStyle name="Linked Cell 2 25 5" xfId="12268"/>
    <cellStyle name="Linked Cell 2 25 5 2" xfId="29097"/>
    <cellStyle name="Linked Cell 2 25 6" xfId="24235"/>
    <cellStyle name="Linked Cell 2 26" xfId="12269"/>
    <cellStyle name="Linked Cell 2 26 2" xfId="12270"/>
    <cellStyle name="Linked Cell 2 26 2 2" xfId="12271"/>
    <cellStyle name="Linked Cell 2 26 2 2 2" xfId="31001"/>
    <cellStyle name="Linked Cell 2 26 2 3" xfId="12272"/>
    <cellStyle name="Linked Cell 2 26 2 3 2" xfId="29436"/>
    <cellStyle name="Linked Cell 2 26 2 4" xfId="12273"/>
    <cellStyle name="Linked Cell 2 26 2 4 2" xfId="30663"/>
    <cellStyle name="Linked Cell 2 26 2 5" xfId="12274"/>
    <cellStyle name="Linked Cell 2 26 2 5 2" xfId="32826"/>
    <cellStyle name="Linked Cell 2 26 2 6" xfId="12275"/>
    <cellStyle name="Linked Cell 2 26 2 6 2" xfId="38883"/>
    <cellStyle name="Linked Cell 2 26 2 7" xfId="28258"/>
    <cellStyle name="Linked Cell 2 26 3" xfId="12276"/>
    <cellStyle name="Linked Cell 2 26 3 2" xfId="28457"/>
    <cellStyle name="Linked Cell 2 26 4" xfId="12277"/>
    <cellStyle name="Linked Cell 2 26 4 2" xfId="31570"/>
    <cellStyle name="Linked Cell 2 26 5" xfId="12278"/>
    <cellStyle name="Linked Cell 2 26 5 2" xfId="29096"/>
    <cellStyle name="Linked Cell 2 26 6" xfId="24236"/>
    <cellStyle name="Linked Cell 2 27" xfId="12279"/>
    <cellStyle name="Linked Cell 2 27 2" xfId="12280"/>
    <cellStyle name="Linked Cell 2 27 2 2" xfId="12281"/>
    <cellStyle name="Linked Cell 2 27 2 2 2" xfId="31002"/>
    <cellStyle name="Linked Cell 2 27 2 3" xfId="12282"/>
    <cellStyle name="Linked Cell 2 27 2 3 2" xfId="29435"/>
    <cellStyle name="Linked Cell 2 27 2 4" xfId="12283"/>
    <cellStyle name="Linked Cell 2 27 2 4 2" xfId="30664"/>
    <cellStyle name="Linked Cell 2 27 2 5" xfId="12284"/>
    <cellStyle name="Linked Cell 2 27 2 5 2" xfId="32827"/>
    <cellStyle name="Linked Cell 2 27 2 6" xfId="12285"/>
    <cellStyle name="Linked Cell 2 27 2 6 2" xfId="38884"/>
    <cellStyle name="Linked Cell 2 27 2 7" xfId="28259"/>
    <cellStyle name="Linked Cell 2 27 3" xfId="12286"/>
    <cellStyle name="Linked Cell 2 27 3 2" xfId="28456"/>
    <cellStyle name="Linked Cell 2 27 4" xfId="12287"/>
    <cellStyle name="Linked Cell 2 27 4 2" xfId="31571"/>
    <cellStyle name="Linked Cell 2 27 5" xfId="12288"/>
    <cellStyle name="Linked Cell 2 27 5 2" xfId="29095"/>
    <cellStyle name="Linked Cell 2 27 6" xfId="24237"/>
    <cellStyle name="Linked Cell 2 28" xfId="12289"/>
    <cellStyle name="Linked Cell 2 28 2" xfId="12290"/>
    <cellStyle name="Linked Cell 2 28 2 2" xfId="12291"/>
    <cellStyle name="Linked Cell 2 28 2 2 2" xfId="31003"/>
    <cellStyle name="Linked Cell 2 28 2 3" xfId="12292"/>
    <cellStyle name="Linked Cell 2 28 2 3 2" xfId="29434"/>
    <cellStyle name="Linked Cell 2 28 2 4" xfId="12293"/>
    <cellStyle name="Linked Cell 2 28 2 4 2" xfId="30678"/>
    <cellStyle name="Linked Cell 2 28 2 5" xfId="12294"/>
    <cellStyle name="Linked Cell 2 28 2 5 2" xfId="32829"/>
    <cellStyle name="Linked Cell 2 28 2 6" xfId="12295"/>
    <cellStyle name="Linked Cell 2 28 2 6 2" xfId="38885"/>
    <cellStyle name="Linked Cell 2 28 2 7" xfId="28260"/>
    <cellStyle name="Linked Cell 2 28 3" xfId="12296"/>
    <cellStyle name="Linked Cell 2 28 3 2" xfId="28455"/>
    <cellStyle name="Linked Cell 2 28 4" xfId="12297"/>
    <cellStyle name="Linked Cell 2 28 4 2" xfId="31572"/>
    <cellStyle name="Linked Cell 2 28 5" xfId="12298"/>
    <cellStyle name="Linked Cell 2 28 5 2" xfId="29094"/>
    <cellStyle name="Linked Cell 2 28 6" xfId="24238"/>
    <cellStyle name="Linked Cell 2 29" xfId="12299"/>
    <cellStyle name="Linked Cell 2 29 2" xfId="12300"/>
    <cellStyle name="Linked Cell 2 29 2 2" xfId="12301"/>
    <cellStyle name="Linked Cell 2 29 2 2 2" xfId="31004"/>
    <cellStyle name="Linked Cell 2 29 2 3" xfId="12302"/>
    <cellStyle name="Linked Cell 2 29 2 3 2" xfId="29433"/>
    <cellStyle name="Linked Cell 2 29 2 4" xfId="12303"/>
    <cellStyle name="Linked Cell 2 29 2 4 2" xfId="30679"/>
    <cellStyle name="Linked Cell 2 29 2 5" xfId="12304"/>
    <cellStyle name="Linked Cell 2 29 2 5 2" xfId="32830"/>
    <cellStyle name="Linked Cell 2 29 2 6" xfId="12305"/>
    <cellStyle name="Linked Cell 2 29 2 6 2" xfId="38886"/>
    <cellStyle name="Linked Cell 2 29 2 7" xfId="28261"/>
    <cellStyle name="Linked Cell 2 29 3" xfId="12306"/>
    <cellStyle name="Linked Cell 2 29 3 2" xfId="28454"/>
    <cellStyle name="Linked Cell 2 29 4" xfId="12307"/>
    <cellStyle name="Linked Cell 2 29 4 2" xfId="31573"/>
    <cellStyle name="Linked Cell 2 29 5" xfId="12308"/>
    <cellStyle name="Linked Cell 2 29 5 2" xfId="29092"/>
    <cellStyle name="Linked Cell 2 29 6" xfId="24239"/>
    <cellStyle name="Linked Cell 2 3" xfId="12309"/>
    <cellStyle name="Linked Cell 2 3 2" xfId="12310"/>
    <cellStyle name="Linked Cell 2 3 2 2" xfId="12311"/>
    <cellStyle name="Linked Cell 2 3 2 2 2" xfId="24242"/>
    <cellStyle name="Linked Cell 2 3 2 3" xfId="12312"/>
    <cellStyle name="Linked Cell 2 3 2 3 2" xfId="34638"/>
    <cellStyle name="Linked Cell 2 3 2 4" xfId="24241"/>
    <cellStyle name="Linked Cell 2 3 3" xfId="12313"/>
    <cellStyle name="Linked Cell 2 3 3 2" xfId="12314"/>
    <cellStyle name="Linked Cell 2 3 3 2 2" xfId="37401"/>
    <cellStyle name="Linked Cell 2 3 3 3" xfId="12315"/>
    <cellStyle name="Linked Cell 2 3 3 3 2" xfId="34355"/>
    <cellStyle name="Linked Cell 2 3 3 4" xfId="24243"/>
    <cellStyle name="Linked Cell 2 3 4" xfId="12316"/>
    <cellStyle name="Linked Cell 2 3 4 2" xfId="12317"/>
    <cellStyle name="Linked Cell 2 3 4 2 2" xfId="31005"/>
    <cellStyle name="Linked Cell 2 3 4 3" xfId="12318"/>
    <cellStyle name="Linked Cell 2 3 4 3 2" xfId="29432"/>
    <cellStyle name="Linked Cell 2 3 4 4" xfId="12319"/>
    <cellStyle name="Linked Cell 2 3 4 4 2" xfId="30680"/>
    <cellStyle name="Linked Cell 2 3 4 5" xfId="12320"/>
    <cellStyle name="Linked Cell 2 3 4 5 2" xfId="32831"/>
    <cellStyle name="Linked Cell 2 3 4 6" xfId="12321"/>
    <cellStyle name="Linked Cell 2 3 4 6 2" xfId="38887"/>
    <cellStyle name="Linked Cell 2 3 4 7" xfId="12322"/>
    <cellStyle name="Linked Cell 2 3 4 7 2" xfId="37400"/>
    <cellStyle name="Linked Cell 2 3 4 8" xfId="28262"/>
    <cellStyle name="Linked Cell 2 3 5" xfId="12323"/>
    <cellStyle name="Linked Cell 2 3 5 2" xfId="28453"/>
    <cellStyle name="Linked Cell 2 3 6" xfId="12324"/>
    <cellStyle name="Linked Cell 2 3 6 2" xfId="28384"/>
    <cellStyle name="Linked Cell 2 3 7" xfId="12325"/>
    <cellStyle name="Linked Cell 2 3 7 2" xfId="29091"/>
    <cellStyle name="Linked Cell 2 3 8" xfId="24240"/>
    <cellStyle name="Linked Cell 2 30" xfId="12326"/>
    <cellStyle name="Linked Cell 2 30 2" xfId="24244"/>
    <cellStyle name="Linked Cell 2 31" xfId="12327"/>
    <cellStyle name="Linked Cell 2 31 2" xfId="24245"/>
    <cellStyle name="Linked Cell 2 32" xfId="12328"/>
    <cellStyle name="Linked Cell 2 32 2" xfId="24246"/>
    <cellStyle name="Linked Cell 2 33" xfId="12329"/>
    <cellStyle name="Linked Cell 2 33 2" xfId="24247"/>
    <cellStyle name="Linked Cell 2 34" xfId="12330"/>
    <cellStyle name="Linked Cell 2 34 2" xfId="24248"/>
    <cellStyle name="Linked Cell 2 35" xfId="12331"/>
    <cellStyle name="Linked Cell 2 35 2" xfId="24249"/>
    <cellStyle name="Linked Cell 2 36" xfId="12332"/>
    <cellStyle name="Linked Cell 2 36 2" xfId="24250"/>
    <cellStyle name="Linked Cell 2 37" xfId="12333"/>
    <cellStyle name="Linked Cell 2 37 2" xfId="24251"/>
    <cellStyle name="Linked Cell 2 38" xfId="12334"/>
    <cellStyle name="Linked Cell 2 38 2" xfId="24252"/>
    <cellStyle name="Linked Cell 2 39" xfId="12335"/>
    <cellStyle name="Linked Cell 2 39 2" xfId="24253"/>
    <cellStyle name="Linked Cell 2 4" xfId="12336"/>
    <cellStyle name="Linked Cell 2 4 2" xfId="12337"/>
    <cellStyle name="Linked Cell 2 4 2 2" xfId="12338"/>
    <cellStyle name="Linked Cell 2 4 2 2 2" xfId="24256"/>
    <cellStyle name="Linked Cell 2 4 2 3" xfId="12339"/>
    <cellStyle name="Linked Cell 2 4 2 3 2" xfId="34639"/>
    <cellStyle name="Linked Cell 2 4 2 4" xfId="24255"/>
    <cellStyle name="Linked Cell 2 4 3" xfId="12340"/>
    <cellStyle name="Linked Cell 2 4 3 2" xfId="12341"/>
    <cellStyle name="Linked Cell 2 4 3 2 2" xfId="37403"/>
    <cellStyle name="Linked Cell 2 4 3 3" xfId="12342"/>
    <cellStyle name="Linked Cell 2 4 3 3 2" xfId="34354"/>
    <cellStyle name="Linked Cell 2 4 3 4" xfId="24257"/>
    <cellStyle name="Linked Cell 2 4 4" xfId="12343"/>
    <cellStyle name="Linked Cell 2 4 4 2" xfId="12344"/>
    <cellStyle name="Linked Cell 2 4 4 2 2" xfId="31019"/>
    <cellStyle name="Linked Cell 2 4 4 3" xfId="12345"/>
    <cellStyle name="Linked Cell 2 4 4 3 2" xfId="29431"/>
    <cellStyle name="Linked Cell 2 4 4 4" xfId="12346"/>
    <cellStyle name="Linked Cell 2 4 4 4 2" xfId="30682"/>
    <cellStyle name="Linked Cell 2 4 4 5" xfId="12347"/>
    <cellStyle name="Linked Cell 2 4 4 5 2" xfId="29576"/>
    <cellStyle name="Linked Cell 2 4 4 6" xfId="12348"/>
    <cellStyle name="Linked Cell 2 4 4 6 2" xfId="38888"/>
    <cellStyle name="Linked Cell 2 4 4 7" xfId="12349"/>
    <cellStyle name="Linked Cell 2 4 4 7 2" xfId="37402"/>
    <cellStyle name="Linked Cell 2 4 4 8" xfId="28263"/>
    <cellStyle name="Linked Cell 2 4 5" xfId="12350"/>
    <cellStyle name="Linked Cell 2 4 5 2" xfId="28452"/>
    <cellStyle name="Linked Cell 2 4 6" xfId="12351"/>
    <cellStyle name="Linked Cell 2 4 6 2" xfId="31574"/>
    <cellStyle name="Linked Cell 2 4 7" xfId="12352"/>
    <cellStyle name="Linked Cell 2 4 7 2" xfId="27358"/>
    <cellStyle name="Linked Cell 2 4 8" xfId="24254"/>
    <cellStyle name="Linked Cell 2 40" xfId="12353"/>
    <cellStyle name="Linked Cell 2 40 2" xfId="12354"/>
    <cellStyle name="Linked Cell 2 40 2 2" xfId="30977"/>
    <cellStyle name="Linked Cell 2 40 3" xfId="12355"/>
    <cellStyle name="Linked Cell 2 40 3 2" xfId="29453"/>
    <cellStyle name="Linked Cell 2 40 4" xfId="12356"/>
    <cellStyle name="Linked Cell 2 40 4 2" xfId="32146"/>
    <cellStyle name="Linked Cell 2 40 5" xfId="12357"/>
    <cellStyle name="Linked Cell 2 40 5 2" xfId="32815"/>
    <cellStyle name="Linked Cell 2 40 6" xfId="12358"/>
    <cellStyle name="Linked Cell 2 40 6 2" xfId="38865"/>
    <cellStyle name="Linked Cell 2 40 7" xfId="28240"/>
    <cellStyle name="Linked Cell 2 41" xfId="12359"/>
    <cellStyle name="Linked Cell 2 41 2" xfId="31647"/>
    <cellStyle name="Linked Cell 2 42" xfId="12360"/>
    <cellStyle name="Linked Cell 2 42 2" xfId="28383"/>
    <cellStyle name="Linked Cell 2 43" xfId="12361"/>
    <cellStyle name="Linked Cell 2 43 2" xfId="31030"/>
    <cellStyle name="Linked Cell 2 44" xfId="24212"/>
    <cellStyle name="Linked Cell 2 5" xfId="12362"/>
    <cellStyle name="Linked Cell 2 5 2" xfId="12363"/>
    <cellStyle name="Linked Cell 2 5 2 2" xfId="12364"/>
    <cellStyle name="Linked Cell 2 5 2 2 2" xfId="31023"/>
    <cellStyle name="Linked Cell 2 5 2 3" xfId="12365"/>
    <cellStyle name="Linked Cell 2 5 2 3 2" xfId="29430"/>
    <cellStyle name="Linked Cell 2 5 2 4" xfId="12366"/>
    <cellStyle name="Linked Cell 2 5 2 4 2" xfId="30683"/>
    <cellStyle name="Linked Cell 2 5 2 5" xfId="12367"/>
    <cellStyle name="Linked Cell 2 5 2 5 2" xfId="27605"/>
    <cellStyle name="Linked Cell 2 5 2 6" xfId="12368"/>
    <cellStyle name="Linked Cell 2 5 2 6 2" xfId="38889"/>
    <cellStyle name="Linked Cell 2 5 2 7" xfId="28264"/>
    <cellStyle name="Linked Cell 2 5 3" xfId="12369"/>
    <cellStyle name="Linked Cell 2 5 3 2" xfId="28451"/>
    <cellStyle name="Linked Cell 2 5 4" xfId="12370"/>
    <cellStyle name="Linked Cell 2 5 4 2" xfId="31575"/>
    <cellStyle name="Linked Cell 2 5 5" xfId="12371"/>
    <cellStyle name="Linked Cell 2 5 5 2" xfId="29090"/>
    <cellStyle name="Linked Cell 2 5 6" xfId="24258"/>
    <cellStyle name="Linked Cell 2 6" xfId="12372"/>
    <cellStyle name="Linked Cell 2 6 2" xfId="12373"/>
    <cellStyle name="Linked Cell 2 6 2 2" xfId="12374"/>
    <cellStyle name="Linked Cell 2 6 2 2 2" xfId="31024"/>
    <cellStyle name="Linked Cell 2 6 2 3" xfId="12375"/>
    <cellStyle name="Linked Cell 2 6 2 3 2" xfId="29429"/>
    <cellStyle name="Linked Cell 2 6 2 4" xfId="12376"/>
    <cellStyle name="Linked Cell 2 6 2 4 2" xfId="30684"/>
    <cellStyle name="Linked Cell 2 6 2 5" xfId="12377"/>
    <cellStyle name="Linked Cell 2 6 2 5 2" xfId="29575"/>
    <cellStyle name="Linked Cell 2 6 2 6" xfId="12378"/>
    <cellStyle name="Linked Cell 2 6 2 6 2" xfId="38890"/>
    <cellStyle name="Linked Cell 2 6 2 7" xfId="28265"/>
    <cellStyle name="Linked Cell 2 6 3" xfId="12379"/>
    <cellStyle name="Linked Cell 2 6 3 2" xfId="28450"/>
    <cellStyle name="Linked Cell 2 6 4" xfId="12380"/>
    <cellStyle name="Linked Cell 2 6 4 2" xfId="29040"/>
    <cellStyle name="Linked Cell 2 6 5" xfId="12381"/>
    <cellStyle name="Linked Cell 2 6 5 2" xfId="29089"/>
    <cellStyle name="Linked Cell 2 6 6" xfId="24259"/>
    <cellStyle name="Linked Cell 2 7" xfId="12382"/>
    <cellStyle name="Linked Cell 2 7 2" xfId="12383"/>
    <cellStyle name="Linked Cell 2 7 2 2" xfId="12384"/>
    <cellStyle name="Linked Cell 2 7 2 2 2" xfId="31025"/>
    <cellStyle name="Linked Cell 2 7 2 3" xfId="12385"/>
    <cellStyle name="Linked Cell 2 7 2 3 2" xfId="27546"/>
    <cellStyle name="Linked Cell 2 7 2 4" xfId="12386"/>
    <cellStyle name="Linked Cell 2 7 2 4 2" xfId="30685"/>
    <cellStyle name="Linked Cell 2 7 2 5" xfId="12387"/>
    <cellStyle name="Linked Cell 2 7 2 5 2" xfId="29573"/>
    <cellStyle name="Linked Cell 2 7 2 6" xfId="12388"/>
    <cellStyle name="Linked Cell 2 7 2 6 2" xfId="38891"/>
    <cellStyle name="Linked Cell 2 7 2 7" xfId="28266"/>
    <cellStyle name="Linked Cell 2 7 3" xfId="12389"/>
    <cellStyle name="Linked Cell 2 7 3 2" xfId="28449"/>
    <cellStyle name="Linked Cell 2 7 4" xfId="12390"/>
    <cellStyle name="Linked Cell 2 7 4 2" xfId="29041"/>
    <cellStyle name="Linked Cell 2 7 5" xfId="12391"/>
    <cellStyle name="Linked Cell 2 7 5 2" xfId="29088"/>
    <cellStyle name="Linked Cell 2 7 6" xfId="24260"/>
    <cellStyle name="Linked Cell 2 8" xfId="12392"/>
    <cellStyle name="Linked Cell 2 8 2" xfId="12393"/>
    <cellStyle name="Linked Cell 2 8 2 2" xfId="12394"/>
    <cellStyle name="Linked Cell 2 8 2 2 2" xfId="31026"/>
    <cellStyle name="Linked Cell 2 8 2 3" xfId="12395"/>
    <cellStyle name="Linked Cell 2 8 2 3 2" xfId="29428"/>
    <cellStyle name="Linked Cell 2 8 2 4" xfId="12396"/>
    <cellStyle name="Linked Cell 2 8 2 4 2" xfId="30686"/>
    <cellStyle name="Linked Cell 2 8 2 5" xfId="12397"/>
    <cellStyle name="Linked Cell 2 8 2 5 2" xfId="27604"/>
    <cellStyle name="Linked Cell 2 8 2 6" xfId="12398"/>
    <cellStyle name="Linked Cell 2 8 2 6 2" xfId="38892"/>
    <cellStyle name="Linked Cell 2 8 2 7" xfId="28267"/>
    <cellStyle name="Linked Cell 2 8 3" xfId="12399"/>
    <cellStyle name="Linked Cell 2 8 3 2" xfId="28448"/>
    <cellStyle name="Linked Cell 2 8 4" xfId="12400"/>
    <cellStyle name="Linked Cell 2 8 4 2" xfId="27313"/>
    <cellStyle name="Linked Cell 2 8 5" xfId="12401"/>
    <cellStyle name="Linked Cell 2 8 5 2" xfId="29087"/>
    <cellStyle name="Linked Cell 2 8 6" xfId="24261"/>
    <cellStyle name="Linked Cell 2 9" xfId="12402"/>
    <cellStyle name="Linked Cell 2 9 2" xfId="12403"/>
    <cellStyle name="Linked Cell 2 9 2 2" xfId="12404"/>
    <cellStyle name="Linked Cell 2 9 2 2 2" xfId="31027"/>
    <cellStyle name="Linked Cell 2 9 2 3" xfId="12405"/>
    <cellStyle name="Linked Cell 2 9 2 3 2" xfId="29427"/>
    <cellStyle name="Linked Cell 2 9 2 4" xfId="12406"/>
    <cellStyle name="Linked Cell 2 9 2 4 2" xfId="30688"/>
    <cellStyle name="Linked Cell 2 9 2 5" xfId="12407"/>
    <cellStyle name="Linked Cell 2 9 2 5 2" xfId="27603"/>
    <cellStyle name="Linked Cell 2 9 2 6" xfId="12408"/>
    <cellStyle name="Linked Cell 2 9 2 6 2" xfId="38893"/>
    <cellStyle name="Linked Cell 2 9 2 7" xfId="28268"/>
    <cellStyle name="Linked Cell 2 9 3" xfId="12409"/>
    <cellStyle name="Linked Cell 2 9 3 2" xfId="28447"/>
    <cellStyle name="Linked Cell 2 9 4" xfId="12410"/>
    <cellStyle name="Linked Cell 2 9 4 2" xfId="27314"/>
    <cellStyle name="Linked Cell 2 9 5" xfId="12411"/>
    <cellStyle name="Linked Cell 2 9 5 2" xfId="31015"/>
    <cellStyle name="Linked Cell 2 9 6" xfId="24262"/>
    <cellStyle name="Linked Cell 3" xfId="12412"/>
    <cellStyle name="Linked Cell 3 10" xfId="24263"/>
    <cellStyle name="Linked Cell 3 2" xfId="12413"/>
    <cellStyle name="Linked Cell 3 2 2" xfId="12414"/>
    <cellStyle name="Linked Cell 3 2 2 2" xfId="12415"/>
    <cellStyle name="Linked Cell 3 2 2 2 2" xfId="24266"/>
    <cellStyle name="Linked Cell 3 2 2 3" xfId="12416"/>
    <cellStyle name="Linked Cell 3 2 2 3 2" xfId="34641"/>
    <cellStyle name="Linked Cell 3 2 2 4" xfId="24265"/>
    <cellStyle name="Linked Cell 3 2 3" xfId="12417"/>
    <cellStyle name="Linked Cell 3 2 3 2" xfId="12418"/>
    <cellStyle name="Linked Cell 3 2 3 2 2" xfId="37406"/>
    <cellStyle name="Linked Cell 3 2 3 3" xfId="12419"/>
    <cellStyle name="Linked Cell 3 2 3 3 2" xfId="34352"/>
    <cellStyle name="Linked Cell 3 2 3 4" xfId="24267"/>
    <cellStyle name="Linked Cell 3 2 4" xfId="12420"/>
    <cellStyle name="Linked Cell 3 2 4 2" xfId="12421"/>
    <cellStyle name="Linked Cell 3 2 4 2 2" xfId="31029"/>
    <cellStyle name="Linked Cell 3 2 4 3" xfId="12422"/>
    <cellStyle name="Linked Cell 3 2 4 3 2" xfId="29425"/>
    <cellStyle name="Linked Cell 3 2 4 4" xfId="12423"/>
    <cellStyle name="Linked Cell 3 2 4 4 2" xfId="30689"/>
    <cellStyle name="Linked Cell 3 2 4 5" xfId="12424"/>
    <cellStyle name="Linked Cell 3 2 4 5 2" xfId="29572"/>
    <cellStyle name="Linked Cell 3 2 4 6" xfId="12425"/>
    <cellStyle name="Linked Cell 3 2 4 6 2" xfId="38895"/>
    <cellStyle name="Linked Cell 3 2 4 7" xfId="12426"/>
    <cellStyle name="Linked Cell 3 2 4 7 2" xfId="37405"/>
    <cellStyle name="Linked Cell 3 2 4 8" xfId="28270"/>
    <cellStyle name="Linked Cell 3 2 5" xfId="12427"/>
    <cellStyle name="Linked Cell 3 2 5 2" xfId="28445"/>
    <cellStyle name="Linked Cell 3 2 6" xfId="12428"/>
    <cellStyle name="Linked Cell 3 2 6 2" xfId="27316"/>
    <cellStyle name="Linked Cell 3 2 7" xfId="12429"/>
    <cellStyle name="Linked Cell 3 2 7 2" xfId="31013"/>
    <cellStyle name="Linked Cell 3 2 8" xfId="24264"/>
    <cellStyle name="Linked Cell 3 3" xfId="12430"/>
    <cellStyle name="Linked Cell 3 3 2" xfId="12431"/>
    <cellStyle name="Linked Cell 3 3 2 2" xfId="12432"/>
    <cellStyle name="Linked Cell 3 3 2 2 2" xfId="24270"/>
    <cellStyle name="Linked Cell 3 3 2 3" xfId="12433"/>
    <cellStyle name="Linked Cell 3 3 2 3 2" xfId="34642"/>
    <cellStyle name="Linked Cell 3 3 2 4" xfId="24269"/>
    <cellStyle name="Linked Cell 3 3 3" xfId="12434"/>
    <cellStyle name="Linked Cell 3 3 3 2" xfId="12435"/>
    <cellStyle name="Linked Cell 3 3 3 2 2" xfId="37408"/>
    <cellStyle name="Linked Cell 3 3 3 3" xfId="12436"/>
    <cellStyle name="Linked Cell 3 3 3 3 2" xfId="34351"/>
    <cellStyle name="Linked Cell 3 3 3 4" xfId="24271"/>
    <cellStyle name="Linked Cell 3 3 4" xfId="12437"/>
    <cellStyle name="Linked Cell 3 3 4 2" xfId="12438"/>
    <cellStyle name="Linked Cell 3 3 4 2 2" xfId="31033"/>
    <cellStyle name="Linked Cell 3 3 4 3" xfId="12439"/>
    <cellStyle name="Linked Cell 3 3 4 3 2" xfId="29424"/>
    <cellStyle name="Linked Cell 3 3 4 4" xfId="12440"/>
    <cellStyle name="Linked Cell 3 3 4 4 2" xfId="30690"/>
    <cellStyle name="Linked Cell 3 3 4 5" xfId="12441"/>
    <cellStyle name="Linked Cell 3 3 4 5 2" xfId="32833"/>
    <cellStyle name="Linked Cell 3 3 4 6" xfId="12442"/>
    <cellStyle name="Linked Cell 3 3 4 6 2" xfId="38896"/>
    <cellStyle name="Linked Cell 3 3 4 7" xfId="12443"/>
    <cellStyle name="Linked Cell 3 3 4 7 2" xfId="37407"/>
    <cellStyle name="Linked Cell 3 3 4 8" xfId="28271"/>
    <cellStyle name="Linked Cell 3 3 5" xfId="12444"/>
    <cellStyle name="Linked Cell 3 3 5 2" xfId="28444"/>
    <cellStyle name="Linked Cell 3 3 6" xfId="12445"/>
    <cellStyle name="Linked Cell 3 3 6 2" xfId="27317"/>
    <cellStyle name="Linked Cell 3 3 7" xfId="12446"/>
    <cellStyle name="Linked Cell 3 3 7 2" xfId="31012"/>
    <cellStyle name="Linked Cell 3 3 8" xfId="24268"/>
    <cellStyle name="Linked Cell 3 4" xfId="12447"/>
    <cellStyle name="Linked Cell 3 4 2" xfId="12448"/>
    <cellStyle name="Linked Cell 3 4 2 2" xfId="24273"/>
    <cellStyle name="Linked Cell 3 4 3" xfId="12449"/>
    <cellStyle name="Linked Cell 3 4 3 2" xfId="34640"/>
    <cellStyle name="Linked Cell 3 4 4" xfId="24272"/>
    <cellStyle name="Linked Cell 3 5" xfId="12450"/>
    <cellStyle name="Linked Cell 3 5 2" xfId="12451"/>
    <cellStyle name="Linked Cell 3 5 2 2" xfId="37409"/>
    <cellStyle name="Linked Cell 3 5 3" xfId="12452"/>
    <cellStyle name="Linked Cell 3 5 3 2" xfId="34353"/>
    <cellStyle name="Linked Cell 3 5 4" xfId="24274"/>
    <cellStyle name="Linked Cell 3 6" xfId="12453"/>
    <cellStyle name="Linked Cell 3 6 2" xfId="12454"/>
    <cellStyle name="Linked Cell 3 6 2 2" xfId="31028"/>
    <cellStyle name="Linked Cell 3 6 3" xfId="12455"/>
    <cellStyle name="Linked Cell 3 6 3 2" xfId="29426"/>
    <cellStyle name="Linked Cell 3 6 4" xfId="12456"/>
    <cellStyle name="Linked Cell 3 6 4 2" xfId="32149"/>
    <cellStyle name="Linked Cell 3 6 5" xfId="12457"/>
    <cellStyle name="Linked Cell 3 6 5 2" xfId="27602"/>
    <cellStyle name="Linked Cell 3 6 6" xfId="12458"/>
    <cellStyle name="Linked Cell 3 6 6 2" xfId="38894"/>
    <cellStyle name="Linked Cell 3 6 7" xfId="12459"/>
    <cellStyle name="Linked Cell 3 6 7 2" xfId="37404"/>
    <cellStyle name="Linked Cell 3 6 8" xfId="28269"/>
    <cellStyle name="Linked Cell 3 7" xfId="12460"/>
    <cellStyle name="Linked Cell 3 7 2" xfId="28446"/>
    <cellStyle name="Linked Cell 3 8" xfId="12461"/>
    <cellStyle name="Linked Cell 3 8 2" xfId="27315"/>
    <cellStyle name="Linked Cell 3 9" xfId="12462"/>
    <cellStyle name="Linked Cell 3 9 2" xfId="31014"/>
    <cellStyle name="Linked Cell 4" xfId="12463"/>
    <cellStyle name="Linked Cell 4 10" xfId="24275"/>
    <cellStyle name="Linked Cell 4 2" xfId="12464"/>
    <cellStyle name="Linked Cell 4 2 2" xfId="12465"/>
    <cellStyle name="Linked Cell 4 2 2 2" xfId="12466"/>
    <cellStyle name="Linked Cell 4 2 2 2 2" xfId="24278"/>
    <cellStyle name="Linked Cell 4 2 2 3" xfId="12467"/>
    <cellStyle name="Linked Cell 4 2 2 3 2" xfId="34644"/>
    <cellStyle name="Linked Cell 4 2 2 4" xfId="24277"/>
    <cellStyle name="Linked Cell 4 2 3" xfId="12468"/>
    <cellStyle name="Linked Cell 4 2 3 2" xfId="12469"/>
    <cellStyle name="Linked Cell 4 2 3 2 2" xfId="37412"/>
    <cellStyle name="Linked Cell 4 2 3 3" xfId="12470"/>
    <cellStyle name="Linked Cell 4 2 3 3 2" xfId="34349"/>
    <cellStyle name="Linked Cell 4 2 3 4" xfId="24279"/>
    <cellStyle name="Linked Cell 4 2 4" xfId="12471"/>
    <cellStyle name="Linked Cell 4 2 4 2" xfId="12472"/>
    <cellStyle name="Linked Cell 4 2 4 2 2" xfId="31041"/>
    <cellStyle name="Linked Cell 4 2 4 3" xfId="12473"/>
    <cellStyle name="Linked Cell 4 2 4 3 2" xfId="29422"/>
    <cellStyle name="Linked Cell 4 2 4 4" xfId="12474"/>
    <cellStyle name="Linked Cell 4 2 4 4 2" xfId="30692"/>
    <cellStyle name="Linked Cell 4 2 4 5" xfId="12475"/>
    <cellStyle name="Linked Cell 4 2 4 5 2" xfId="29566"/>
    <cellStyle name="Linked Cell 4 2 4 6" xfId="12476"/>
    <cellStyle name="Linked Cell 4 2 4 6 2" xfId="38898"/>
    <cellStyle name="Linked Cell 4 2 4 7" xfId="12477"/>
    <cellStyle name="Linked Cell 4 2 4 7 2" xfId="37411"/>
    <cellStyle name="Linked Cell 4 2 4 8" xfId="28273"/>
    <cellStyle name="Linked Cell 4 2 5" xfId="12478"/>
    <cellStyle name="Linked Cell 4 2 5 2" xfId="28442"/>
    <cellStyle name="Linked Cell 4 2 6" xfId="12479"/>
    <cellStyle name="Linked Cell 4 2 6 2" xfId="31576"/>
    <cellStyle name="Linked Cell 4 2 7" xfId="12480"/>
    <cellStyle name="Linked Cell 4 2 7 2" xfId="31011"/>
    <cellStyle name="Linked Cell 4 2 8" xfId="24276"/>
    <cellStyle name="Linked Cell 4 3" xfId="12481"/>
    <cellStyle name="Linked Cell 4 3 2" xfId="12482"/>
    <cellStyle name="Linked Cell 4 3 2 2" xfId="12483"/>
    <cellStyle name="Linked Cell 4 3 2 2 2" xfId="24282"/>
    <cellStyle name="Linked Cell 4 3 2 3" xfId="12484"/>
    <cellStyle name="Linked Cell 4 3 2 3 2" xfId="34645"/>
    <cellStyle name="Linked Cell 4 3 2 4" xfId="24281"/>
    <cellStyle name="Linked Cell 4 3 3" xfId="12485"/>
    <cellStyle name="Linked Cell 4 3 3 2" xfId="12486"/>
    <cellStyle name="Linked Cell 4 3 3 2 2" xfId="37414"/>
    <cellStyle name="Linked Cell 4 3 3 3" xfId="12487"/>
    <cellStyle name="Linked Cell 4 3 3 3 2" xfId="34348"/>
    <cellStyle name="Linked Cell 4 3 3 4" xfId="24283"/>
    <cellStyle name="Linked Cell 4 3 4" xfId="12488"/>
    <cellStyle name="Linked Cell 4 3 4 2" xfId="12489"/>
    <cellStyle name="Linked Cell 4 3 4 2 2" xfId="31045"/>
    <cellStyle name="Linked Cell 4 3 4 3" xfId="12490"/>
    <cellStyle name="Linked Cell 4 3 4 3 2" xfId="29419"/>
    <cellStyle name="Linked Cell 4 3 4 4" xfId="12491"/>
    <cellStyle name="Linked Cell 4 3 4 4 2" xfId="30695"/>
    <cellStyle name="Linked Cell 4 3 4 5" xfId="12492"/>
    <cellStyle name="Linked Cell 4 3 4 5 2" xfId="29565"/>
    <cellStyle name="Linked Cell 4 3 4 6" xfId="12493"/>
    <cellStyle name="Linked Cell 4 3 4 6 2" xfId="38899"/>
    <cellStyle name="Linked Cell 4 3 4 7" xfId="12494"/>
    <cellStyle name="Linked Cell 4 3 4 7 2" xfId="37413"/>
    <cellStyle name="Linked Cell 4 3 4 8" xfId="28274"/>
    <cellStyle name="Linked Cell 4 3 5" xfId="12495"/>
    <cellStyle name="Linked Cell 4 3 5 2" xfId="28441"/>
    <cellStyle name="Linked Cell 4 3 6" xfId="12496"/>
    <cellStyle name="Linked Cell 4 3 6 2" xfId="27319"/>
    <cellStyle name="Linked Cell 4 3 7" xfId="12497"/>
    <cellStyle name="Linked Cell 4 3 7 2" xfId="31010"/>
    <cellStyle name="Linked Cell 4 3 8" xfId="24280"/>
    <cellStyle name="Linked Cell 4 4" xfId="12498"/>
    <cellStyle name="Linked Cell 4 4 2" xfId="12499"/>
    <cellStyle name="Linked Cell 4 4 2 2" xfId="24285"/>
    <cellStyle name="Linked Cell 4 4 3" xfId="12500"/>
    <cellStyle name="Linked Cell 4 4 3 2" xfId="34643"/>
    <cellStyle name="Linked Cell 4 4 4" xfId="24284"/>
    <cellStyle name="Linked Cell 4 5" xfId="12501"/>
    <cellStyle name="Linked Cell 4 5 2" xfId="12502"/>
    <cellStyle name="Linked Cell 4 5 2 2" xfId="37415"/>
    <cellStyle name="Linked Cell 4 5 3" xfId="12503"/>
    <cellStyle name="Linked Cell 4 5 3 2" xfId="34350"/>
    <cellStyle name="Linked Cell 4 5 4" xfId="24286"/>
    <cellStyle name="Linked Cell 4 6" xfId="12504"/>
    <cellStyle name="Linked Cell 4 6 2" xfId="12505"/>
    <cellStyle name="Linked Cell 4 6 2 2" xfId="31040"/>
    <cellStyle name="Linked Cell 4 6 3" xfId="12506"/>
    <cellStyle name="Linked Cell 4 6 3 2" xfId="29423"/>
    <cellStyle name="Linked Cell 4 6 4" xfId="12507"/>
    <cellStyle name="Linked Cell 4 6 4 2" xfId="30691"/>
    <cellStyle name="Linked Cell 4 6 5" xfId="12508"/>
    <cellStyle name="Linked Cell 4 6 5 2" xfId="29567"/>
    <cellStyle name="Linked Cell 4 6 6" xfId="12509"/>
    <cellStyle name="Linked Cell 4 6 6 2" xfId="38897"/>
    <cellStyle name="Linked Cell 4 6 7" xfId="12510"/>
    <cellStyle name="Linked Cell 4 6 7 2" xfId="37410"/>
    <cellStyle name="Linked Cell 4 6 8" xfId="28272"/>
    <cellStyle name="Linked Cell 4 7" xfId="12511"/>
    <cellStyle name="Linked Cell 4 7 2" xfId="28443"/>
    <cellStyle name="Linked Cell 4 8" xfId="12512"/>
    <cellStyle name="Linked Cell 4 8 2" xfId="27318"/>
    <cellStyle name="Linked Cell 4 9" xfId="12513"/>
    <cellStyle name="Linked Cell 4 9 2" xfId="32306"/>
    <cellStyle name="Linked Cell 5" xfId="12514"/>
    <cellStyle name="Linked Cell 5 10" xfId="12515"/>
    <cellStyle name="Linked Cell 5 10 2" xfId="12516"/>
    <cellStyle name="Linked Cell 5 10 2 2" xfId="12517"/>
    <cellStyle name="Linked Cell 5 10 2 2 2" xfId="37417"/>
    <cellStyle name="Linked Cell 5 10 2 3" xfId="12518"/>
    <cellStyle name="Linked Cell 5 10 2 3 2" xfId="34647"/>
    <cellStyle name="Linked Cell 5 10 2 4" xfId="24289"/>
    <cellStyle name="Linked Cell 5 10 3" xfId="12519"/>
    <cellStyle name="Linked Cell 5 10 3 2" xfId="12520"/>
    <cellStyle name="Linked Cell 5 10 3 2 2" xfId="37418"/>
    <cellStyle name="Linked Cell 5 10 3 3" xfId="12521"/>
    <cellStyle name="Linked Cell 5 10 3 3 2" xfId="34346"/>
    <cellStyle name="Linked Cell 5 10 3 4" xfId="24290"/>
    <cellStyle name="Linked Cell 5 10 4" xfId="12522"/>
    <cellStyle name="Linked Cell 5 10 4 2" xfId="35572"/>
    <cellStyle name="Linked Cell 5 10 5" xfId="24288"/>
    <cellStyle name="Linked Cell 5 11" xfId="12523"/>
    <cellStyle name="Linked Cell 5 11 2" xfId="12524"/>
    <cellStyle name="Linked Cell 5 11 2 2" xfId="12525"/>
    <cellStyle name="Linked Cell 5 11 2 2 2" xfId="37419"/>
    <cellStyle name="Linked Cell 5 11 2 3" xfId="12526"/>
    <cellStyle name="Linked Cell 5 11 2 3 2" xfId="34648"/>
    <cellStyle name="Linked Cell 5 11 2 4" xfId="24292"/>
    <cellStyle name="Linked Cell 5 11 3" xfId="12527"/>
    <cellStyle name="Linked Cell 5 11 3 2" xfId="12528"/>
    <cellStyle name="Linked Cell 5 11 3 2 2" xfId="37420"/>
    <cellStyle name="Linked Cell 5 11 3 3" xfId="12529"/>
    <cellStyle name="Linked Cell 5 11 3 3 2" xfId="34345"/>
    <cellStyle name="Linked Cell 5 11 3 4" xfId="24293"/>
    <cellStyle name="Linked Cell 5 11 4" xfId="12530"/>
    <cellStyle name="Linked Cell 5 11 4 2" xfId="35573"/>
    <cellStyle name="Linked Cell 5 11 5" xfId="24291"/>
    <cellStyle name="Linked Cell 5 12" xfId="12531"/>
    <cellStyle name="Linked Cell 5 12 2" xfId="12532"/>
    <cellStyle name="Linked Cell 5 12 2 2" xfId="12533"/>
    <cellStyle name="Linked Cell 5 12 2 2 2" xfId="37421"/>
    <cellStyle name="Linked Cell 5 12 2 3" xfId="12534"/>
    <cellStyle name="Linked Cell 5 12 2 3 2" xfId="34649"/>
    <cellStyle name="Linked Cell 5 12 2 4" xfId="24295"/>
    <cellStyle name="Linked Cell 5 12 3" xfId="12535"/>
    <cellStyle name="Linked Cell 5 12 3 2" xfId="12536"/>
    <cellStyle name="Linked Cell 5 12 3 2 2" xfId="37422"/>
    <cellStyle name="Linked Cell 5 12 3 3" xfId="12537"/>
    <cellStyle name="Linked Cell 5 12 3 3 2" xfId="34344"/>
    <cellStyle name="Linked Cell 5 12 3 4" xfId="24296"/>
    <cellStyle name="Linked Cell 5 12 4" xfId="12538"/>
    <cellStyle name="Linked Cell 5 12 4 2" xfId="35574"/>
    <cellStyle name="Linked Cell 5 12 5" xfId="24294"/>
    <cellStyle name="Linked Cell 5 13" xfId="12539"/>
    <cellStyle name="Linked Cell 5 13 2" xfId="12540"/>
    <cellStyle name="Linked Cell 5 13 2 2" xfId="12541"/>
    <cellStyle name="Linked Cell 5 13 2 2 2" xfId="37423"/>
    <cellStyle name="Linked Cell 5 13 2 3" xfId="12542"/>
    <cellStyle name="Linked Cell 5 13 2 3 2" xfId="34650"/>
    <cellStyle name="Linked Cell 5 13 2 4" xfId="24298"/>
    <cellStyle name="Linked Cell 5 13 3" xfId="12543"/>
    <cellStyle name="Linked Cell 5 13 3 2" xfId="12544"/>
    <cellStyle name="Linked Cell 5 13 3 2 2" xfId="37424"/>
    <cellStyle name="Linked Cell 5 13 3 3" xfId="12545"/>
    <cellStyle name="Linked Cell 5 13 3 3 2" xfId="34343"/>
    <cellStyle name="Linked Cell 5 13 3 4" xfId="24299"/>
    <cellStyle name="Linked Cell 5 13 4" xfId="12546"/>
    <cellStyle name="Linked Cell 5 13 4 2" xfId="35575"/>
    <cellStyle name="Linked Cell 5 13 5" xfId="24297"/>
    <cellStyle name="Linked Cell 5 14" xfId="12547"/>
    <cellStyle name="Linked Cell 5 14 2" xfId="12548"/>
    <cellStyle name="Linked Cell 5 14 2 2" xfId="12549"/>
    <cellStyle name="Linked Cell 5 14 2 2 2" xfId="37425"/>
    <cellStyle name="Linked Cell 5 14 2 3" xfId="12550"/>
    <cellStyle name="Linked Cell 5 14 2 3 2" xfId="34651"/>
    <cellStyle name="Linked Cell 5 14 2 4" xfId="24301"/>
    <cellStyle name="Linked Cell 5 14 3" xfId="12551"/>
    <cellStyle name="Linked Cell 5 14 3 2" xfId="12552"/>
    <cellStyle name="Linked Cell 5 14 3 2 2" xfId="37426"/>
    <cellStyle name="Linked Cell 5 14 3 3" xfId="12553"/>
    <cellStyle name="Linked Cell 5 14 3 3 2" xfId="34342"/>
    <cellStyle name="Linked Cell 5 14 3 4" xfId="24302"/>
    <cellStyle name="Linked Cell 5 14 4" xfId="12554"/>
    <cellStyle name="Linked Cell 5 14 4 2" xfId="35576"/>
    <cellStyle name="Linked Cell 5 14 5" xfId="24300"/>
    <cellStyle name="Linked Cell 5 15" xfId="12555"/>
    <cellStyle name="Linked Cell 5 15 2" xfId="12556"/>
    <cellStyle name="Linked Cell 5 15 2 2" xfId="12557"/>
    <cellStyle name="Linked Cell 5 15 2 2 2" xfId="37427"/>
    <cellStyle name="Linked Cell 5 15 2 3" xfId="12558"/>
    <cellStyle name="Linked Cell 5 15 2 3 2" xfId="34652"/>
    <cellStyle name="Linked Cell 5 15 2 4" xfId="24304"/>
    <cellStyle name="Linked Cell 5 15 3" xfId="12559"/>
    <cellStyle name="Linked Cell 5 15 3 2" xfId="12560"/>
    <cellStyle name="Linked Cell 5 15 3 2 2" xfId="37428"/>
    <cellStyle name="Linked Cell 5 15 3 3" xfId="12561"/>
    <cellStyle name="Linked Cell 5 15 3 3 2" xfId="34341"/>
    <cellStyle name="Linked Cell 5 15 3 4" xfId="24305"/>
    <cellStyle name="Linked Cell 5 15 4" xfId="12562"/>
    <cellStyle name="Linked Cell 5 15 4 2" xfId="35577"/>
    <cellStyle name="Linked Cell 5 15 5" xfId="24303"/>
    <cellStyle name="Linked Cell 5 16" xfId="12563"/>
    <cellStyle name="Linked Cell 5 16 2" xfId="12564"/>
    <cellStyle name="Linked Cell 5 16 2 2" xfId="12565"/>
    <cellStyle name="Linked Cell 5 16 2 2 2" xfId="37429"/>
    <cellStyle name="Linked Cell 5 16 2 3" xfId="12566"/>
    <cellStyle name="Linked Cell 5 16 2 3 2" xfId="34653"/>
    <cellStyle name="Linked Cell 5 16 2 4" xfId="24307"/>
    <cellStyle name="Linked Cell 5 16 3" xfId="12567"/>
    <cellStyle name="Linked Cell 5 16 3 2" xfId="12568"/>
    <cellStyle name="Linked Cell 5 16 3 2 2" xfId="37430"/>
    <cellStyle name="Linked Cell 5 16 3 3" xfId="12569"/>
    <cellStyle name="Linked Cell 5 16 3 3 2" xfId="34340"/>
    <cellStyle name="Linked Cell 5 16 3 4" xfId="24308"/>
    <cellStyle name="Linked Cell 5 16 4" xfId="12570"/>
    <cellStyle name="Linked Cell 5 16 4 2" xfId="35578"/>
    <cellStyle name="Linked Cell 5 16 5" xfId="24306"/>
    <cellStyle name="Linked Cell 5 17" xfId="12571"/>
    <cellStyle name="Linked Cell 5 17 2" xfId="12572"/>
    <cellStyle name="Linked Cell 5 17 2 2" xfId="12573"/>
    <cellStyle name="Linked Cell 5 17 2 2 2" xfId="37431"/>
    <cellStyle name="Linked Cell 5 17 2 3" xfId="12574"/>
    <cellStyle name="Linked Cell 5 17 2 3 2" xfId="34654"/>
    <cellStyle name="Linked Cell 5 17 2 4" xfId="24310"/>
    <cellStyle name="Linked Cell 5 17 3" xfId="12575"/>
    <cellStyle name="Linked Cell 5 17 3 2" xfId="12576"/>
    <cellStyle name="Linked Cell 5 17 3 2 2" xfId="37432"/>
    <cellStyle name="Linked Cell 5 17 3 3" xfId="12577"/>
    <cellStyle name="Linked Cell 5 17 3 3 2" xfId="34339"/>
    <cellStyle name="Linked Cell 5 17 3 4" xfId="24311"/>
    <cellStyle name="Linked Cell 5 17 4" xfId="12578"/>
    <cellStyle name="Linked Cell 5 17 4 2" xfId="35579"/>
    <cellStyle name="Linked Cell 5 17 5" xfId="24309"/>
    <cellStyle name="Linked Cell 5 18" xfId="12579"/>
    <cellStyle name="Linked Cell 5 18 2" xfId="12580"/>
    <cellStyle name="Linked Cell 5 18 2 2" xfId="12581"/>
    <cellStyle name="Linked Cell 5 18 2 2 2" xfId="37433"/>
    <cellStyle name="Linked Cell 5 18 2 3" xfId="12582"/>
    <cellStyle name="Linked Cell 5 18 2 3 2" xfId="34655"/>
    <cellStyle name="Linked Cell 5 18 2 4" xfId="24313"/>
    <cellStyle name="Linked Cell 5 18 3" xfId="12583"/>
    <cellStyle name="Linked Cell 5 18 3 2" xfId="12584"/>
    <cellStyle name="Linked Cell 5 18 3 2 2" xfId="37434"/>
    <cellStyle name="Linked Cell 5 18 3 3" xfId="12585"/>
    <cellStyle name="Linked Cell 5 18 3 3 2" xfId="34338"/>
    <cellStyle name="Linked Cell 5 18 3 4" xfId="24314"/>
    <cellStyle name="Linked Cell 5 18 4" xfId="12586"/>
    <cellStyle name="Linked Cell 5 18 4 2" xfId="35580"/>
    <cellStyle name="Linked Cell 5 18 5" xfId="24312"/>
    <cellStyle name="Linked Cell 5 19" xfId="12587"/>
    <cellStyle name="Linked Cell 5 19 2" xfId="12588"/>
    <cellStyle name="Linked Cell 5 19 2 2" xfId="12589"/>
    <cellStyle name="Linked Cell 5 19 2 2 2" xfId="37435"/>
    <cellStyle name="Linked Cell 5 19 2 3" xfId="12590"/>
    <cellStyle name="Linked Cell 5 19 2 3 2" xfId="34656"/>
    <cellStyle name="Linked Cell 5 19 2 4" xfId="24316"/>
    <cellStyle name="Linked Cell 5 19 3" xfId="12591"/>
    <cellStyle name="Linked Cell 5 19 3 2" xfId="12592"/>
    <cellStyle name="Linked Cell 5 19 3 2 2" xfId="37436"/>
    <cellStyle name="Linked Cell 5 19 3 3" xfId="12593"/>
    <cellStyle name="Linked Cell 5 19 3 3 2" xfId="34337"/>
    <cellStyle name="Linked Cell 5 19 3 4" xfId="24317"/>
    <cellStyle name="Linked Cell 5 19 4" xfId="12594"/>
    <cellStyle name="Linked Cell 5 19 4 2" xfId="35581"/>
    <cellStyle name="Linked Cell 5 19 5" xfId="24315"/>
    <cellStyle name="Linked Cell 5 2" xfId="12595"/>
    <cellStyle name="Linked Cell 5 2 2" xfId="12596"/>
    <cellStyle name="Linked Cell 5 2 2 2" xfId="12597"/>
    <cellStyle name="Linked Cell 5 2 2 2 2" xfId="24320"/>
    <cellStyle name="Linked Cell 5 2 2 3" xfId="12598"/>
    <cellStyle name="Linked Cell 5 2 2 3 2" xfId="34657"/>
    <cellStyle name="Linked Cell 5 2 2 4" xfId="24319"/>
    <cellStyle name="Linked Cell 5 2 3" xfId="12599"/>
    <cellStyle name="Linked Cell 5 2 3 2" xfId="12600"/>
    <cellStyle name="Linked Cell 5 2 3 2 2" xfId="37438"/>
    <cellStyle name="Linked Cell 5 2 3 3" xfId="12601"/>
    <cellStyle name="Linked Cell 5 2 3 3 2" xfId="34336"/>
    <cellStyle name="Linked Cell 5 2 3 4" xfId="24321"/>
    <cellStyle name="Linked Cell 5 2 4" xfId="12602"/>
    <cellStyle name="Linked Cell 5 2 4 2" xfId="12603"/>
    <cellStyle name="Linked Cell 5 2 4 2 2" xfId="31079"/>
    <cellStyle name="Linked Cell 5 2 4 3" xfId="12604"/>
    <cellStyle name="Linked Cell 5 2 4 3 2" xfId="29388"/>
    <cellStyle name="Linked Cell 5 2 4 4" xfId="12605"/>
    <cellStyle name="Linked Cell 5 2 4 4 2" xfId="32152"/>
    <cellStyle name="Linked Cell 5 2 4 5" xfId="12606"/>
    <cellStyle name="Linked Cell 5 2 4 5 2" xfId="32836"/>
    <cellStyle name="Linked Cell 5 2 4 6" xfId="12607"/>
    <cellStyle name="Linked Cell 5 2 4 6 2" xfId="38901"/>
    <cellStyle name="Linked Cell 5 2 4 7" xfId="12608"/>
    <cellStyle name="Linked Cell 5 2 4 7 2" xfId="37437"/>
    <cellStyle name="Linked Cell 5 2 4 8" xfId="28276"/>
    <cellStyle name="Linked Cell 5 2 5" xfId="12609"/>
    <cellStyle name="Linked Cell 5 2 5 2" xfId="28439"/>
    <cellStyle name="Linked Cell 5 2 6" xfId="12610"/>
    <cellStyle name="Linked Cell 5 2 6 2" xfId="31087"/>
    <cellStyle name="Linked Cell 5 2 7" xfId="12611"/>
    <cellStyle name="Linked Cell 5 2 7 2" xfId="29085"/>
    <cellStyle name="Linked Cell 5 2 8" xfId="24318"/>
    <cellStyle name="Linked Cell 5 20" xfId="12612"/>
    <cellStyle name="Linked Cell 5 20 2" xfId="12613"/>
    <cellStyle name="Linked Cell 5 20 2 2" xfId="12614"/>
    <cellStyle name="Linked Cell 5 20 2 2 2" xfId="37439"/>
    <cellStyle name="Linked Cell 5 20 2 3" xfId="12615"/>
    <cellStyle name="Linked Cell 5 20 2 3 2" xfId="34658"/>
    <cellStyle name="Linked Cell 5 20 2 4" xfId="24323"/>
    <cellStyle name="Linked Cell 5 20 3" xfId="12616"/>
    <cellStyle name="Linked Cell 5 20 3 2" xfId="12617"/>
    <cellStyle name="Linked Cell 5 20 3 2 2" xfId="37440"/>
    <cellStyle name="Linked Cell 5 20 3 3" xfId="12618"/>
    <cellStyle name="Linked Cell 5 20 3 3 2" xfId="34335"/>
    <cellStyle name="Linked Cell 5 20 3 4" xfId="24324"/>
    <cellStyle name="Linked Cell 5 20 4" xfId="12619"/>
    <cellStyle name="Linked Cell 5 20 4 2" xfId="35582"/>
    <cellStyle name="Linked Cell 5 20 5" xfId="24322"/>
    <cellStyle name="Linked Cell 5 21" xfId="12620"/>
    <cellStyle name="Linked Cell 5 21 2" xfId="12621"/>
    <cellStyle name="Linked Cell 5 21 2 2" xfId="12622"/>
    <cellStyle name="Linked Cell 5 21 2 2 2" xfId="37441"/>
    <cellStyle name="Linked Cell 5 21 2 3" xfId="12623"/>
    <cellStyle name="Linked Cell 5 21 2 3 2" xfId="34659"/>
    <cellStyle name="Linked Cell 5 21 2 4" xfId="24326"/>
    <cellStyle name="Linked Cell 5 21 3" xfId="12624"/>
    <cellStyle name="Linked Cell 5 21 3 2" xfId="12625"/>
    <cellStyle name="Linked Cell 5 21 3 2 2" xfId="37442"/>
    <cellStyle name="Linked Cell 5 21 3 3" xfId="12626"/>
    <cellStyle name="Linked Cell 5 21 3 3 2" xfId="34334"/>
    <cellStyle name="Linked Cell 5 21 3 4" xfId="24327"/>
    <cellStyle name="Linked Cell 5 21 4" xfId="12627"/>
    <cellStyle name="Linked Cell 5 21 4 2" xfId="35583"/>
    <cellStyle name="Linked Cell 5 21 5" xfId="24325"/>
    <cellStyle name="Linked Cell 5 22" xfId="12628"/>
    <cellStyle name="Linked Cell 5 22 2" xfId="12629"/>
    <cellStyle name="Linked Cell 5 22 2 2" xfId="12630"/>
    <cellStyle name="Linked Cell 5 22 2 2 2" xfId="37443"/>
    <cellStyle name="Linked Cell 5 22 2 3" xfId="12631"/>
    <cellStyle name="Linked Cell 5 22 2 3 2" xfId="34660"/>
    <cellStyle name="Linked Cell 5 22 2 4" xfId="24329"/>
    <cellStyle name="Linked Cell 5 22 3" xfId="12632"/>
    <cellStyle name="Linked Cell 5 22 3 2" xfId="12633"/>
    <cellStyle name="Linked Cell 5 22 3 2 2" xfId="37444"/>
    <cellStyle name="Linked Cell 5 22 3 3" xfId="12634"/>
    <cellStyle name="Linked Cell 5 22 3 3 2" xfId="34333"/>
    <cellStyle name="Linked Cell 5 22 3 4" xfId="24330"/>
    <cellStyle name="Linked Cell 5 22 4" xfId="12635"/>
    <cellStyle name="Linked Cell 5 22 4 2" xfId="35584"/>
    <cellStyle name="Linked Cell 5 22 5" xfId="24328"/>
    <cellStyle name="Linked Cell 5 23" xfId="12636"/>
    <cellStyle name="Linked Cell 5 23 2" xfId="12637"/>
    <cellStyle name="Linked Cell 5 23 2 2" xfId="12638"/>
    <cellStyle name="Linked Cell 5 23 2 2 2" xfId="37445"/>
    <cellStyle name="Linked Cell 5 23 2 3" xfId="12639"/>
    <cellStyle name="Linked Cell 5 23 2 3 2" xfId="34661"/>
    <cellStyle name="Linked Cell 5 23 2 4" xfId="24332"/>
    <cellStyle name="Linked Cell 5 23 3" xfId="12640"/>
    <cellStyle name="Linked Cell 5 23 3 2" xfId="12641"/>
    <cellStyle name="Linked Cell 5 23 3 2 2" xfId="37446"/>
    <cellStyle name="Linked Cell 5 23 3 3" xfId="12642"/>
    <cellStyle name="Linked Cell 5 23 3 3 2" xfId="34332"/>
    <cellStyle name="Linked Cell 5 23 3 4" xfId="24333"/>
    <cellStyle name="Linked Cell 5 23 4" xfId="12643"/>
    <cellStyle name="Linked Cell 5 23 4 2" xfId="35585"/>
    <cellStyle name="Linked Cell 5 23 5" xfId="24331"/>
    <cellStyle name="Linked Cell 5 24" xfId="12644"/>
    <cellStyle name="Linked Cell 5 24 2" xfId="12645"/>
    <cellStyle name="Linked Cell 5 24 2 2" xfId="12646"/>
    <cellStyle name="Linked Cell 5 24 2 2 2" xfId="37447"/>
    <cellStyle name="Linked Cell 5 24 2 3" xfId="12647"/>
    <cellStyle name="Linked Cell 5 24 2 3 2" xfId="34662"/>
    <cellStyle name="Linked Cell 5 24 2 4" xfId="24335"/>
    <cellStyle name="Linked Cell 5 24 3" xfId="12648"/>
    <cellStyle name="Linked Cell 5 24 3 2" xfId="12649"/>
    <cellStyle name="Linked Cell 5 24 3 2 2" xfId="37448"/>
    <cellStyle name="Linked Cell 5 24 3 3" xfId="12650"/>
    <cellStyle name="Linked Cell 5 24 3 3 2" xfId="34331"/>
    <cellStyle name="Linked Cell 5 24 3 4" xfId="24336"/>
    <cellStyle name="Linked Cell 5 24 4" xfId="12651"/>
    <cellStyle name="Linked Cell 5 24 4 2" xfId="35586"/>
    <cellStyle name="Linked Cell 5 24 5" xfId="24334"/>
    <cellStyle name="Linked Cell 5 25" xfId="12652"/>
    <cellStyle name="Linked Cell 5 25 2" xfId="24337"/>
    <cellStyle name="Linked Cell 5 26" xfId="12653"/>
    <cellStyle name="Linked Cell 5 26 2" xfId="24338"/>
    <cellStyle name="Linked Cell 5 27" xfId="12654"/>
    <cellStyle name="Linked Cell 5 27 2" xfId="24339"/>
    <cellStyle name="Linked Cell 5 28" xfId="12655"/>
    <cellStyle name="Linked Cell 5 28 2" xfId="24340"/>
    <cellStyle name="Linked Cell 5 29" xfId="12656"/>
    <cellStyle name="Linked Cell 5 29 2" xfId="24341"/>
    <cellStyle name="Linked Cell 5 3" xfId="12657"/>
    <cellStyle name="Linked Cell 5 3 2" xfId="12658"/>
    <cellStyle name="Linked Cell 5 3 2 2" xfId="12659"/>
    <cellStyle name="Linked Cell 5 3 2 2 2" xfId="24344"/>
    <cellStyle name="Linked Cell 5 3 2 3" xfId="12660"/>
    <cellStyle name="Linked Cell 5 3 2 3 2" xfId="34663"/>
    <cellStyle name="Linked Cell 5 3 2 4" xfId="24343"/>
    <cellStyle name="Linked Cell 5 3 3" xfId="12661"/>
    <cellStyle name="Linked Cell 5 3 3 2" xfId="12662"/>
    <cellStyle name="Linked Cell 5 3 3 2 2" xfId="37450"/>
    <cellStyle name="Linked Cell 5 3 3 3" xfId="12663"/>
    <cellStyle name="Linked Cell 5 3 3 3 2" xfId="34330"/>
    <cellStyle name="Linked Cell 5 3 3 4" xfId="24345"/>
    <cellStyle name="Linked Cell 5 3 4" xfId="12664"/>
    <cellStyle name="Linked Cell 5 3 4 2" xfId="12665"/>
    <cellStyle name="Linked Cell 5 3 4 2 2" xfId="31103"/>
    <cellStyle name="Linked Cell 5 3 4 3" xfId="12666"/>
    <cellStyle name="Linked Cell 5 3 4 3 2" xfId="29377"/>
    <cellStyle name="Linked Cell 5 3 4 4" xfId="12667"/>
    <cellStyle name="Linked Cell 5 3 4 4 2" xfId="30698"/>
    <cellStyle name="Linked Cell 5 3 4 5" xfId="12668"/>
    <cellStyle name="Linked Cell 5 3 4 5 2" xfId="27598"/>
    <cellStyle name="Linked Cell 5 3 4 6" xfId="12669"/>
    <cellStyle name="Linked Cell 5 3 4 6 2" xfId="38902"/>
    <cellStyle name="Linked Cell 5 3 4 7" xfId="12670"/>
    <cellStyle name="Linked Cell 5 3 4 7 2" xfId="37449"/>
    <cellStyle name="Linked Cell 5 3 4 8" xfId="28277"/>
    <cellStyle name="Linked Cell 5 3 5" xfId="12671"/>
    <cellStyle name="Linked Cell 5 3 5 2" xfId="28438"/>
    <cellStyle name="Linked Cell 5 3 6" xfId="12672"/>
    <cellStyle name="Linked Cell 5 3 6 2" xfId="31577"/>
    <cellStyle name="Linked Cell 5 3 7" xfId="12673"/>
    <cellStyle name="Linked Cell 5 3 7 2" xfId="29084"/>
    <cellStyle name="Linked Cell 5 3 8" xfId="24342"/>
    <cellStyle name="Linked Cell 5 30" xfId="12674"/>
    <cellStyle name="Linked Cell 5 30 2" xfId="24346"/>
    <cellStyle name="Linked Cell 5 31" xfId="12675"/>
    <cellStyle name="Linked Cell 5 31 2" xfId="24347"/>
    <cellStyle name="Linked Cell 5 32" xfId="12676"/>
    <cellStyle name="Linked Cell 5 32 2" xfId="24348"/>
    <cellStyle name="Linked Cell 5 33" xfId="12677"/>
    <cellStyle name="Linked Cell 5 33 2" xfId="24349"/>
    <cellStyle name="Linked Cell 5 34" xfId="12678"/>
    <cellStyle name="Linked Cell 5 34 2" xfId="24350"/>
    <cellStyle name="Linked Cell 5 35" xfId="12679"/>
    <cellStyle name="Linked Cell 5 35 2" xfId="24351"/>
    <cellStyle name="Linked Cell 5 36" xfId="12680"/>
    <cellStyle name="Linked Cell 5 36 2" xfId="24352"/>
    <cellStyle name="Linked Cell 5 37" xfId="12681"/>
    <cellStyle name="Linked Cell 5 37 2" xfId="24353"/>
    <cellStyle name="Linked Cell 5 38" xfId="12682"/>
    <cellStyle name="Linked Cell 5 38 2" xfId="24354"/>
    <cellStyle name="Linked Cell 5 39" xfId="12683"/>
    <cellStyle name="Linked Cell 5 39 2" xfId="24355"/>
    <cellStyle name="Linked Cell 5 4" xfId="12684"/>
    <cellStyle name="Linked Cell 5 4 2" xfId="12685"/>
    <cellStyle name="Linked Cell 5 4 2 2" xfId="12686"/>
    <cellStyle name="Linked Cell 5 4 2 2 2" xfId="24358"/>
    <cellStyle name="Linked Cell 5 4 2 3" xfId="12687"/>
    <cellStyle name="Linked Cell 5 4 2 3 2" xfId="34664"/>
    <cellStyle name="Linked Cell 5 4 2 4" xfId="24357"/>
    <cellStyle name="Linked Cell 5 4 3" xfId="12688"/>
    <cellStyle name="Linked Cell 5 4 3 2" xfId="12689"/>
    <cellStyle name="Linked Cell 5 4 3 2 2" xfId="37452"/>
    <cellStyle name="Linked Cell 5 4 3 3" xfId="12690"/>
    <cellStyle name="Linked Cell 5 4 3 3 2" xfId="34329"/>
    <cellStyle name="Linked Cell 5 4 3 4" xfId="24359"/>
    <cellStyle name="Linked Cell 5 4 4" xfId="12691"/>
    <cellStyle name="Linked Cell 5 4 4 2" xfId="12692"/>
    <cellStyle name="Linked Cell 5 4 4 2 2" xfId="31117"/>
    <cellStyle name="Linked Cell 5 4 4 3" xfId="12693"/>
    <cellStyle name="Linked Cell 5 4 4 3 2" xfId="27514"/>
    <cellStyle name="Linked Cell 5 4 4 4" xfId="12694"/>
    <cellStyle name="Linked Cell 5 4 4 4 2" xfId="30699"/>
    <cellStyle name="Linked Cell 5 4 4 5" xfId="12695"/>
    <cellStyle name="Linked Cell 5 4 4 5 2" xfId="29534"/>
    <cellStyle name="Linked Cell 5 4 4 6" xfId="12696"/>
    <cellStyle name="Linked Cell 5 4 4 6 2" xfId="38903"/>
    <cellStyle name="Linked Cell 5 4 4 7" xfId="12697"/>
    <cellStyle name="Linked Cell 5 4 4 7 2" xfId="37451"/>
    <cellStyle name="Linked Cell 5 4 4 8" xfId="28278"/>
    <cellStyle name="Linked Cell 5 4 5" xfId="12698"/>
    <cellStyle name="Linked Cell 5 4 5 2" xfId="28437"/>
    <cellStyle name="Linked Cell 5 4 6" xfId="12699"/>
    <cellStyle name="Linked Cell 5 4 6 2" xfId="31578"/>
    <cellStyle name="Linked Cell 5 4 7" xfId="12700"/>
    <cellStyle name="Linked Cell 5 4 7 2" xfId="29083"/>
    <cellStyle name="Linked Cell 5 4 8" xfId="24356"/>
    <cellStyle name="Linked Cell 5 40" xfId="12701"/>
    <cellStyle name="Linked Cell 5 40 2" xfId="12702"/>
    <cellStyle name="Linked Cell 5 40 2 2" xfId="37453"/>
    <cellStyle name="Linked Cell 5 40 3" xfId="12703"/>
    <cellStyle name="Linked Cell 5 40 3 2" xfId="34646"/>
    <cellStyle name="Linked Cell 5 40 4" xfId="24360"/>
    <cellStyle name="Linked Cell 5 41" xfId="12704"/>
    <cellStyle name="Linked Cell 5 41 2" xfId="12705"/>
    <cellStyle name="Linked Cell 5 41 2 2" xfId="37454"/>
    <cellStyle name="Linked Cell 5 41 3" xfId="12706"/>
    <cellStyle name="Linked Cell 5 41 3 2" xfId="34347"/>
    <cellStyle name="Linked Cell 5 41 4" xfId="24361"/>
    <cellStyle name="Linked Cell 5 42" xfId="12707"/>
    <cellStyle name="Linked Cell 5 42 2" xfId="12708"/>
    <cellStyle name="Linked Cell 5 42 2 2" xfId="31052"/>
    <cellStyle name="Linked Cell 5 42 3" xfId="12709"/>
    <cellStyle name="Linked Cell 5 42 3 2" xfId="27543"/>
    <cellStyle name="Linked Cell 5 42 4" xfId="12710"/>
    <cellStyle name="Linked Cell 5 42 4 2" xfId="32150"/>
    <cellStyle name="Linked Cell 5 42 5" xfId="12711"/>
    <cellStyle name="Linked Cell 5 42 5 2" xfId="29563"/>
    <cellStyle name="Linked Cell 5 42 6" xfId="12712"/>
    <cellStyle name="Linked Cell 5 42 6 2" xfId="38900"/>
    <cellStyle name="Linked Cell 5 42 7" xfId="12713"/>
    <cellStyle name="Linked Cell 5 42 7 2" xfId="37416"/>
    <cellStyle name="Linked Cell 5 42 8" xfId="28275"/>
    <cellStyle name="Linked Cell 5 43" xfId="12714"/>
    <cellStyle name="Linked Cell 5 43 2" xfId="28440"/>
    <cellStyle name="Linked Cell 5 44" xfId="12715"/>
    <cellStyle name="Linked Cell 5 44 2" xfId="27320"/>
    <cellStyle name="Linked Cell 5 45" xfId="12716"/>
    <cellStyle name="Linked Cell 5 45 2" xfId="29086"/>
    <cellStyle name="Linked Cell 5 46" xfId="24287"/>
    <cellStyle name="Linked Cell 5 5" xfId="12717"/>
    <cellStyle name="Linked Cell 5 5 2" xfId="12718"/>
    <cellStyle name="Linked Cell 5 5 2 2" xfId="12719"/>
    <cellStyle name="Linked Cell 5 5 2 2 2" xfId="24364"/>
    <cellStyle name="Linked Cell 5 5 2 3" xfId="12720"/>
    <cellStyle name="Linked Cell 5 5 2 3 2" xfId="34665"/>
    <cellStyle name="Linked Cell 5 5 2 4" xfId="24363"/>
    <cellStyle name="Linked Cell 5 5 3" xfId="12721"/>
    <cellStyle name="Linked Cell 5 5 3 2" xfId="12722"/>
    <cellStyle name="Linked Cell 5 5 3 2 2" xfId="37456"/>
    <cellStyle name="Linked Cell 5 5 3 3" xfId="12723"/>
    <cellStyle name="Linked Cell 5 5 3 3 2" xfId="34328"/>
    <cellStyle name="Linked Cell 5 5 3 4" xfId="24365"/>
    <cellStyle name="Linked Cell 5 5 4" xfId="12724"/>
    <cellStyle name="Linked Cell 5 5 4 2" xfId="12725"/>
    <cellStyle name="Linked Cell 5 5 4 2 2" xfId="31123"/>
    <cellStyle name="Linked Cell 5 5 4 3" xfId="12726"/>
    <cellStyle name="Linked Cell 5 5 4 3 2" xfId="27508"/>
    <cellStyle name="Linked Cell 5 5 4 4" xfId="12727"/>
    <cellStyle name="Linked Cell 5 5 4 4 2" xfId="30700"/>
    <cellStyle name="Linked Cell 5 5 4 5" xfId="12728"/>
    <cellStyle name="Linked Cell 5 5 4 5 2" xfId="27593"/>
    <cellStyle name="Linked Cell 5 5 4 6" xfId="12729"/>
    <cellStyle name="Linked Cell 5 5 4 6 2" xfId="38904"/>
    <cellStyle name="Linked Cell 5 5 4 7" xfId="12730"/>
    <cellStyle name="Linked Cell 5 5 4 7 2" xfId="37455"/>
    <cellStyle name="Linked Cell 5 5 4 8" xfId="28279"/>
    <cellStyle name="Linked Cell 5 5 5" xfId="12731"/>
    <cellStyle name="Linked Cell 5 5 5 2" xfId="28436"/>
    <cellStyle name="Linked Cell 5 5 6" xfId="12732"/>
    <cellStyle name="Linked Cell 5 5 6 2" xfId="28385"/>
    <cellStyle name="Linked Cell 5 5 7" xfId="12733"/>
    <cellStyle name="Linked Cell 5 5 7 2" xfId="29082"/>
    <cellStyle name="Linked Cell 5 5 8" xfId="24362"/>
    <cellStyle name="Linked Cell 5 6" xfId="12734"/>
    <cellStyle name="Linked Cell 5 6 2" xfId="12735"/>
    <cellStyle name="Linked Cell 5 6 2 2" xfId="12736"/>
    <cellStyle name="Linked Cell 5 6 2 2 2" xfId="24368"/>
    <cellStyle name="Linked Cell 5 6 2 3" xfId="12737"/>
    <cellStyle name="Linked Cell 5 6 2 3 2" xfId="34666"/>
    <cellStyle name="Linked Cell 5 6 2 4" xfId="24367"/>
    <cellStyle name="Linked Cell 5 6 3" xfId="12738"/>
    <cellStyle name="Linked Cell 5 6 3 2" xfId="12739"/>
    <cellStyle name="Linked Cell 5 6 3 2 2" xfId="37458"/>
    <cellStyle name="Linked Cell 5 6 3 3" xfId="12740"/>
    <cellStyle name="Linked Cell 5 6 3 3 2" xfId="34327"/>
    <cellStyle name="Linked Cell 5 6 3 4" xfId="24369"/>
    <cellStyle name="Linked Cell 5 6 4" xfId="12741"/>
    <cellStyle name="Linked Cell 5 6 4 2" xfId="12742"/>
    <cellStyle name="Linked Cell 5 6 4 2 2" xfId="31127"/>
    <cellStyle name="Linked Cell 5 6 4 3" xfId="12743"/>
    <cellStyle name="Linked Cell 5 6 4 3 2" xfId="27504"/>
    <cellStyle name="Linked Cell 5 6 4 4" xfId="12744"/>
    <cellStyle name="Linked Cell 5 6 4 4 2" xfId="30701"/>
    <cellStyle name="Linked Cell 5 6 4 5" xfId="12745"/>
    <cellStyle name="Linked Cell 5 6 4 5 2" xfId="29521"/>
    <cellStyle name="Linked Cell 5 6 4 6" xfId="12746"/>
    <cellStyle name="Linked Cell 5 6 4 6 2" xfId="38905"/>
    <cellStyle name="Linked Cell 5 6 4 7" xfId="12747"/>
    <cellStyle name="Linked Cell 5 6 4 7 2" xfId="37457"/>
    <cellStyle name="Linked Cell 5 6 4 8" xfId="28280"/>
    <cellStyle name="Linked Cell 5 6 5" xfId="12748"/>
    <cellStyle name="Linked Cell 5 6 5 2" xfId="31637"/>
    <cellStyle name="Linked Cell 5 6 6" xfId="12749"/>
    <cellStyle name="Linked Cell 5 6 6 2" xfId="28386"/>
    <cellStyle name="Linked Cell 5 6 7" xfId="12750"/>
    <cellStyle name="Linked Cell 5 6 7 2" xfId="29081"/>
    <cellStyle name="Linked Cell 5 6 8" xfId="24366"/>
    <cellStyle name="Linked Cell 5 7" xfId="12751"/>
    <cellStyle name="Linked Cell 5 7 2" xfId="12752"/>
    <cellStyle name="Linked Cell 5 7 2 2" xfId="12753"/>
    <cellStyle name="Linked Cell 5 7 2 2 2" xfId="37459"/>
    <cellStyle name="Linked Cell 5 7 2 3" xfId="12754"/>
    <cellStyle name="Linked Cell 5 7 2 3 2" xfId="34667"/>
    <cellStyle name="Linked Cell 5 7 2 4" xfId="24371"/>
    <cellStyle name="Linked Cell 5 7 3" xfId="12755"/>
    <cellStyle name="Linked Cell 5 7 3 2" xfId="12756"/>
    <cellStyle name="Linked Cell 5 7 3 2 2" xfId="37460"/>
    <cellStyle name="Linked Cell 5 7 3 3" xfId="12757"/>
    <cellStyle name="Linked Cell 5 7 3 3 2" xfId="34326"/>
    <cellStyle name="Linked Cell 5 7 3 4" xfId="24372"/>
    <cellStyle name="Linked Cell 5 7 4" xfId="12758"/>
    <cellStyle name="Linked Cell 5 7 4 2" xfId="35587"/>
    <cellStyle name="Linked Cell 5 7 5" xfId="24370"/>
    <cellStyle name="Linked Cell 5 8" xfId="12759"/>
    <cellStyle name="Linked Cell 5 8 2" xfId="12760"/>
    <cellStyle name="Linked Cell 5 8 2 2" xfId="12761"/>
    <cellStyle name="Linked Cell 5 8 2 2 2" xfId="37461"/>
    <cellStyle name="Linked Cell 5 8 2 3" xfId="12762"/>
    <cellStyle name="Linked Cell 5 8 2 3 2" xfId="34668"/>
    <cellStyle name="Linked Cell 5 8 2 4" xfId="24374"/>
    <cellStyle name="Linked Cell 5 8 3" xfId="12763"/>
    <cellStyle name="Linked Cell 5 8 3 2" xfId="12764"/>
    <cellStyle name="Linked Cell 5 8 3 2 2" xfId="37462"/>
    <cellStyle name="Linked Cell 5 8 3 3" xfId="12765"/>
    <cellStyle name="Linked Cell 5 8 3 3 2" xfId="34325"/>
    <cellStyle name="Linked Cell 5 8 3 4" xfId="24375"/>
    <cellStyle name="Linked Cell 5 8 4" xfId="12766"/>
    <cellStyle name="Linked Cell 5 8 4 2" xfId="35588"/>
    <cellStyle name="Linked Cell 5 8 5" xfId="24373"/>
    <cellStyle name="Linked Cell 5 9" xfId="12767"/>
    <cellStyle name="Linked Cell 5 9 2" xfId="12768"/>
    <cellStyle name="Linked Cell 5 9 2 2" xfId="12769"/>
    <cellStyle name="Linked Cell 5 9 2 2 2" xfId="37463"/>
    <cellStyle name="Linked Cell 5 9 2 3" xfId="12770"/>
    <cellStyle name="Linked Cell 5 9 2 3 2" xfId="34669"/>
    <cellStyle name="Linked Cell 5 9 2 4" xfId="24377"/>
    <cellStyle name="Linked Cell 5 9 3" xfId="12771"/>
    <cellStyle name="Linked Cell 5 9 3 2" xfId="12772"/>
    <cellStyle name="Linked Cell 5 9 3 2 2" xfId="37464"/>
    <cellStyle name="Linked Cell 5 9 3 3" xfId="12773"/>
    <cellStyle name="Linked Cell 5 9 3 3 2" xfId="34324"/>
    <cellStyle name="Linked Cell 5 9 3 4" xfId="24378"/>
    <cellStyle name="Linked Cell 5 9 4" xfId="12774"/>
    <cellStyle name="Linked Cell 5 9 4 2" xfId="35589"/>
    <cellStyle name="Linked Cell 5 9 5" xfId="24376"/>
    <cellStyle name="Linked Cell 6" xfId="12775"/>
    <cellStyle name="Linked Cell 6 10" xfId="12776"/>
    <cellStyle name="Linked Cell 6 10 2" xfId="12777"/>
    <cellStyle name="Linked Cell 6 10 2 2" xfId="12778"/>
    <cellStyle name="Linked Cell 6 10 2 2 2" xfId="37466"/>
    <cellStyle name="Linked Cell 6 10 2 3" xfId="12779"/>
    <cellStyle name="Linked Cell 6 10 2 3 2" xfId="34671"/>
    <cellStyle name="Linked Cell 6 10 2 4" xfId="24381"/>
    <cellStyle name="Linked Cell 6 10 3" xfId="12780"/>
    <cellStyle name="Linked Cell 6 10 3 2" xfId="12781"/>
    <cellStyle name="Linked Cell 6 10 3 2 2" xfId="37467"/>
    <cellStyle name="Linked Cell 6 10 3 3" xfId="12782"/>
    <cellStyle name="Linked Cell 6 10 3 3 2" xfId="34322"/>
    <cellStyle name="Linked Cell 6 10 3 4" xfId="24382"/>
    <cellStyle name="Linked Cell 6 10 4" xfId="12783"/>
    <cellStyle name="Linked Cell 6 10 4 2" xfId="35590"/>
    <cellStyle name="Linked Cell 6 10 5" xfId="24380"/>
    <cellStyle name="Linked Cell 6 11" xfId="12784"/>
    <cellStyle name="Linked Cell 6 11 2" xfId="12785"/>
    <cellStyle name="Linked Cell 6 11 2 2" xfId="12786"/>
    <cellStyle name="Linked Cell 6 11 2 2 2" xfId="37468"/>
    <cellStyle name="Linked Cell 6 11 2 3" xfId="12787"/>
    <cellStyle name="Linked Cell 6 11 2 3 2" xfId="34672"/>
    <cellStyle name="Linked Cell 6 11 2 4" xfId="24384"/>
    <cellStyle name="Linked Cell 6 11 3" xfId="12788"/>
    <cellStyle name="Linked Cell 6 11 3 2" xfId="12789"/>
    <cellStyle name="Linked Cell 6 11 3 2 2" xfId="37469"/>
    <cellStyle name="Linked Cell 6 11 3 3" xfId="12790"/>
    <cellStyle name="Linked Cell 6 11 3 3 2" xfId="34321"/>
    <cellStyle name="Linked Cell 6 11 3 4" xfId="24385"/>
    <cellStyle name="Linked Cell 6 11 4" xfId="12791"/>
    <cellStyle name="Linked Cell 6 11 4 2" xfId="35591"/>
    <cellStyle name="Linked Cell 6 11 5" xfId="24383"/>
    <cellStyle name="Linked Cell 6 12" xfId="12792"/>
    <cellStyle name="Linked Cell 6 12 2" xfId="12793"/>
    <cellStyle name="Linked Cell 6 12 2 2" xfId="12794"/>
    <cellStyle name="Linked Cell 6 12 2 2 2" xfId="37470"/>
    <cellStyle name="Linked Cell 6 12 2 3" xfId="12795"/>
    <cellStyle name="Linked Cell 6 12 2 3 2" xfId="34673"/>
    <cellStyle name="Linked Cell 6 12 2 4" xfId="24387"/>
    <cellStyle name="Linked Cell 6 12 3" xfId="12796"/>
    <cellStyle name="Linked Cell 6 12 3 2" xfId="12797"/>
    <cellStyle name="Linked Cell 6 12 3 2 2" xfId="37471"/>
    <cellStyle name="Linked Cell 6 12 3 3" xfId="12798"/>
    <cellStyle name="Linked Cell 6 12 3 3 2" xfId="34320"/>
    <cellStyle name="Linked Cell 6 12 3 4" xfId="24388"/>
    <cellStyle name="Linked Cell 6 12 4" xfId="12799"/>
    <cellStyle name="Linked Cell 6 12 4 2" xfId="35592"/>
    <cellStyle name="Linked Cell 6 12 5" xfId="24386"/>
    <cellStyle name="Linked Cell 6 13" xfId="12800"/>
    <cellStyle name="Linked Cell 6 13 2" xfId="12801"/>
    <cellStyle name="Linked Cell 6 13 2 2" xfId="12802"/>
    <cellStyle name="Linked Cell 6 13 2 2 2" xfId="37472"/>
    <cellStyle name="Linked Cell 6 13 2 3" xfId="12803"/>
    <cellStyle name="Linked Cell 6 13 2 3 2" xfId="34674"/>
    <cellStyle name="Linked Cell 6 13 2 4" xfId="24390"/>
    <cellStyle name="Linked Cell 6 13 3" xfId="12804"/>
    <cellStyle name="Linked Cell 6 13 3 2" xfId="12805"/>
    <cellStyle name="Linked Cell 6 13 3 2 2" xfId="37473"/>
    <cellStyle name="Linked Cell 6 13 3 3" xfId="12806"/>
    <cellStyle name="Linked Cell 6 13 3 3 2" xfId="34319"/>
    <cellStyle name="Linked Cell 6 13 3 4" xfId="24391"/>
    <cellStyle name="Linked Cell 6 13 4" xfId="12807"/>
    <cellStyle name="Linked Cell 6 13 4 2" xfId="35593"/>
    <cellStyle name="Linked Cell 6 13 5" xfId="24389"/>
    <cellStyle name="Linked Cell 6 14" xfId="12808"/>
    <cellStyle name="Linked Cell 6 14 2" xfId="12809"/>
    <cellStyle name="Linked Cell 6 14 2 2" xfId="12810"/>
    <cellStyle name="Linked Cell 6 14 2 2 2" xfId="37474"/>
    <cellStyle name="Linked Cell 6 14 2 3" xfId="12811"/>
    <cellStyle name="Linked Cell 6 14 2 3 2" xfId="34675"/>
    <cellStyle name="Linked Cell 6 14 2 4" xfId="24393"/>
    <cellStyle name="Linked Cell 6 14 3" xfId="12812"/>
    <cellStyle name="Linked Cell 6 14 3 2" xfId="12813"/>
    <cellStyle name="Linked Cell 6 14 3 2 2" xfId="37475"/>
    <cellStyle name="Linked Cell 6 14 3 3" xfId="12814"/>
    <cellStyle name="Linked Cell 6 14 3 3 2" xfId="34318"/>
    <cellStyle name="Linked Cell 6 14 3 4" xfId="24394"/>
    <cellStyle name="Linked Cell 6 14 4" xfId="12815"/>
    <cellStyle name="Linked Cell 6 14 4 2" xfId="35594"/>
    <cellStyle name="Linked Cell 6 14 5" xfId="24392"/>
    <cellStyle name="Linked Cell 6 15" xfId="12816"/>
    <cellStyle name="Linked Cell 6 15 2" xfId="12817"/>
    <cellStyle name="Linked Cell 6 15 2 2" xfId="12818"/>
    <cellStyle name="Linked Cell 6 15 2 2 2" xfId="37476"/>
    <cellStyle name="Linked Cell 6 15 2 3" xfId="12819"/>
    <cellStyle name="Linked Cell 6 15 2 3 2" xfId="34676"/>
    <cellStyle name="Linked Cell 6 15 2 4" xfId="24396"/>
    <cellStyle name="Linked Cell 6 15 3" xfId="12820"/>
    <cellStyle name="Linked Cell 6 15 3 2" xfId="12821"/>
    <cellStyle name="Linked Cell 6 15 3 2 2" xfId="37477"/>
    <cellStyle name="Linked Cell 6 15 3 3" xfId="12822"/>
    <cellStyle name="Linked Cell 6 15 3 3 2" xfId="34317"/>
    <cellStyle name="Linked Cell 6 15 3 4" xfId="24397"/>
    <cellStyle name="Linked Cell 6 15 4" xfId="12823"/>
    <cellStyle name="Linked Cell 6 15 4 2" xfId="35595"/>
    <cellStyle name="Linked Cell 6 15 5" xfId="24395"/>
    <cellStyle name="Linked Cell 6 16" xfId="12824"/>
    <cellStyle name="Linked Cell 6 16 2" xfId="12825"/>
    <cellStyle name="Linked Cell 6 16 2 2" xfId="12826"/>
    <cellStyle name="Linked Cell 6 16 2 2 2" xfId="37478"/>
    <cellStyle name="Linked Cell 6 16 2 3" xfId="12827"/>
    <cellStyle name="Linked Cell 6 16 2 3 2" xfId="34677"/>
    <cellStyle name="Linked Cell 6 16 2 4" xfId="24399"/>
    <cellStyle name="Linked Cell 6 16 3" xfId="12828"/>
    <cellStyle name="Linked Cell 6 16 3 2" xfId="12829"/>
    <cellStyle name="Linked Cell 6 16 3 2 2" xfId="37479"/>
    <cellStyle name="Linked Cell 6 16 3 3" xfId="12830"/>
    <cellStyle name="Linked Cell 6 16 3 3 2" xfId="34316"/>
    <cellStyle name="Linked Cell 6 16 3 4" xfId="24400"/>
    <cellStyle name="Linked Cell 6 16 4" xfId="12831"/>
    <cellStyle name="Linked Cell 6 16 4 2" xfId="35596"/>
    <cellStyle name="Linked Cell 6 16 5" xfId="24398"/>
    <cellStyle name="Linked Cell 6 17" xfId="12832"/>
    <cellStyle name="Linked Cell 6 17 2" xfId="12833"/>
    <cellStyle name="Linked Cell 6 17 2 2" xfId="12834"/>
    <cellStyle name="Linked Cell 6 17 2 2 2" xfId="37480"/>
    <cellStyle name="Linked Cell 6 17 2 3" xfId="12835"/>
    <cellStyle name="Linked Cell 6 17 2 3 2" xfId="34678"/>
    <cellStyle name="Linked Cell 6 17 2 4" xfId="24402"/>
    <cellStyle name="Linked Cell 6 17 3" xfId="12836"/>
    <cellStyle name="Linked Cell 6 17 3 2" xfId="12837"/>
    <cellStyle name="Linked Cell 6 17 3 2 2" xfId="37481"/>
    <cellStyle name="Linked Cell 6 17 3 3" xfId="12838"/>
    <cellStyle name="Linked Cell 6 17 3 3 2" xfId="34315"/>
    <cellStyle name="Linked Cell 6 17 3 4" xfId="24403"/>
    <cellStyle name="Linked Cell 6 17 4" xfId="12839"/>
    <cellStyle name="Linked Cell 6 17 4 2" xfId="35597"/>
    <cellStyle name="Linked Cell 6 17 5" xfId="24401"/>
    <cellStyle name="Linked Cell 6 18" xfId="12840"/>
    <cellStyle name="Linked Cell 6 18 2" xfId="12841"/>
    <cellStyle name="Linked Cell 6 18 2 2" xfId="12842"/>
    <cellStyle name="Linked Cell 6 18 2 2 2" xfId="37482"/>
    <cellStyle name="Linked Cell 6 18 2 3" xfId="12843"/>
    <cellStyle name="Linked Cell 6 18 2 3 2" xfId="34679"/>
    <cellStyle name="Linked Cell 6 18 2 4" xfId="24405"/>
    <cellStyle name="Linked Cell 6 18 3" xfId="12844"/>
    <cellStyle name="Linked Cell 6 18 3 2" xfId="12845"/>
    <cellStyle name="Linked Cell 6 18 3 2 2" xfId="37483"/>
    <cellStyle name="Linked Cell 6 18 3 3" xfId="12846"/>
    <cellStyle name="Linked Cell 6 18 3 3 2" xfId="34314"/>
    <cellStyle name="Linked Cell 6 18 3 4" xfId="24406"/>
    <cellStyle name="Linked Cell 6 18 4" xfId="12847"/>
    <cellStyle name="Linked Cell 6 18 4 2" xfId="35598"/>
    <cellStyle name="Linked Cell 6 18 5" xfId="24404"/>
    <cellStyle name="Linked Cell 6 19" xfId="12848"/>
    <cellStyle name="Linked Cell 6 19 2" xfId="12849"/>
    <cellStyle name="Linked Cell 6 19 2 2" xfId="12850"/>
    <cellStyle name="Linked Cell 6 19 2 2 2" xfId="37484"/>
    <cellStyle name="Linked Cell 6 19 2 3" xfId="12851"/>
    <cellStyle name="Linked Cell 6 19 2 3 2" xfId="34680"/>
    <cellStyle name="Linked Cell 6 19 2 4" xfId="24408"/>
    <cellStyle name="Linked Cell 6 19 3" xfId="12852"/>
    <cellStyle name="Linked Cell 6 19 3 2" xfId="12853"/>
    <cellStyle name="Linked Cell 6 19 3 2 2" xfId="37485"/>
    <cellStyle name="Linked Cell 6 19 3 3" xfId="12854"/>
    <cellStyle name="Linked Cell 6 19 3 3 2" xfId="34313"/>
    <cellStyle name="Linked Cell 6 19 3 4" xfId="24409"/>
    <cellStyle name="Linked Cell 6 19 4" xfId="12855"/>
    <cellStyle name="Linked Cell 6 19 4 2" xfId="35599"/>
    <cellStyle name="Linked Cell 6 19 5" xfId="24407"/>
    <cellStyle name="Linked Cell 6 2" xfId="12856"/>
    <cellStyle name="Linked Cell 6 2 2" xfId="12857"/>
    <cellStyle name="Linked Cell 6 2 2 2" xfId="12858"/>
    <cellStyle name="Linked Cell 6 2 2 2 2" xfId="24412"/>
    <cellStyle name="Linked Cell 6 2 2 3" xfId="12859"/>
    <cellStyle name="Linked Cell 6 2 2 3 2" xfId="34681"/>
    <cellStyle name="Linked Cell 6 2 2 4" xfId="24411"/>
    <cellStyle name="Linked Cell 6 2 3" xfId="12860"/>
    <cellStyle name="Linked Cell 6 2 3 2" xfId="12861"/>
    <cellStyle name="Linked Cell 6 2 3 2 2" xfId="37487"/>
    <cellStyle name="Linked Cell 6 2 3 3" xfId="12862"/>
    <cellStyle name="Linked Cell 6 2 3 3 2" xfId="34312"/>
    <cellStyle name="Linked Cell 6 2 3 4" xfId="24413"/>
    <cellStyle name="Linked Cell 6 2 4" xfId="12863"/>
    <cellStyle name="Linked Cell 6 2 4 2" xfId="12864"/>
    <cellStyle name="Linked Cell 6 2 4 2 2" xfId="31171"/>
    <cellStyle name="Linked Cell 6 2 4 3" xfId="12865"/>
    <cellStyle name="Linked Cell 6 2 4 3 2" xfId="29340"/>
    <cellStyle name="Linked Cell 6 2 4 4" xfId="12866"/>
    <cellStyle name="Linked Cell 6 2 4 4 2" xfId="32159"/>
    <cellStyle name="Linked Cell 6 2 4 5" xfId="12867"/>
    <cellStyle name="Linked Cell 6 2 4 5 2" xfId="32840"/>
    <cellStyle name="Linked Cell 6 2 4 6" xfId="12868"/>
    <cellStyle name="Linked Cell 6 2 4 6 2" xfId="38907"/>
    <cellStyle name="Linked Cell 6 2 4 7" xfId="12869"/>
    <cellStyle name="Linked Cell 6 2 4 7 2" xfId="37486"/>
    <cellStyle name="Linked Cell 6 2 4 8" xfId="28282"/>
    <cellStyle name="Linked Cell 6 2 5" xfId="12870"/>
    <cellStyle name="Linked Cell 6 2 5 2" xfId="31635"/>
    <cellStyle name="Linked Cell 6 2 6" xfId="12871"/>
    <cellStyle name="Linked Cell 6 2 6 2" xfId="28388"/>
    <cellStyle name="Linked Cell 6 2 7" xfId="12872"/>
    <cellStyle name="Linked Cell 6 2 7 2" xfId="29079"/>
    <cellStyle name="Linked Cell 6 2 8" xfId="24410"/>
    <cellStyle name="Linked Cell 6 20" xfId="12873"/>
    <cellStyle name="Linked Cell 6 20 2" xfId="12874"/>
    <cellStyle name="Linked Cell 6 20 2 2" xfId="12875"/>
    <cellStyle name="Linked Cell 6 20 2 2 2" xfId="37488"/>
    <cellStyle name="Linked Cell 6 20 2 3" xfId="12876"/>
    <cellStyle name="Linked Cell 6 20 2 3 2" xfId="34682"/>
    <cellStyle name="Linked Cell 6 20 2 4" xfId="24415"/>
    <cellStyle name="Linked Cell 6 20 3" xfId="12877"/>
    <cellStyle name="Linked Cell 6 20 3 2" xfId="12878"/>
    <cellStyle name="Linked Cell 6 20 3 2 2" xfId="37489"/>
    <cellStyle name="Linked Cell 6 20 3 3" xfId="12879"/>
    <cellStyle name="Linked Cell 6 20 3 3 2" xfId="34311"/>
    <cellStyle name="Linked Cell 6 20 3 4" xfId="24416"/>
    <cellStyle name="Linked Cell 6 20 4" xfId="12880"/>
    <cellStyle name="Linked Cell 6 20 4 2" xfId="35600"/>
    <cellStyle name="Linked Cell 6 20 5" xfId="24414"/>
    <cellStyle name="Linked Cell 6 21" xfId="12881"/>
    <cellStyle name="Linked Cell 6 21 2" xfId="12882"/>
    <cellStyle name="Linked Cell 6 21 2 2" xfId="12883"/>
    <cellStyle name="Linked Cell 6 21 2 2 2" xfId="37490"/>
    <cellStyle name="Linked Cell 6 21 2 3" xfId="12884"/>
    <cellStyle name="Linked Cell 6 21 2 3 2" xfId="34683"/>
    <cellStyle name="Linked Cell 6 21 2 4" xfId="24418"/>
    <cellStyle name="Linked Cell 6 21 3" xfId="12885"/>
    <cellStyle name="Linked Cell 6 21 3 2" xfId="12886"/>
    <cellStyle name="Linked Cell 6 21 3 2 2" xfId="37491"/>
    <cellStyle name="Linked Cell 6 21 3 3" xfId="12887"/>
    <cellStyle name="Linked Cell 6 21 3 3 2" xfId="34310"/>
    <cellStyle name="Linked Cell 6 21 3 4" xfId="24419"/>
    <cellStyle name="Linked Cell 6 21 4" xfId="12888"/>
    <cellStyle name="Linked Cell 6 21 4 2" xfId="35601"/>
    <cellStyle name="Linked Cell 6 21 5" xfId="24417"/>
    <cellStyle name="Linked Cell 6 22" xfId="12889"/>
    <cellStyle name="Linked Cell 6 22 2" xfId="12890"/>
    <cellStyle name="Linked Cell 6 22 2 2" xfId="12891"/>
    <cellStyle name="Linked Cell 6 22 2 2 2" xfId="37492"/>
    <cellStyle name="Linked Cell 6 22 2 3" xfId="12892"/>
    <cellStyle name="Linked Cell 6 22 2 3 2" xfId="34684"/>
    <cellStyle name="Linked Cell 6 22 2 4" xfId="24421"/>
    <cellStyle name="Linked Cell 6 22 3" xfId="12893"/>
    <cellStyle name="Linked Cell 6 22 3 2" xfId="12894"/>
    <cellStyle name="Linked Cell 6 22 3 2 2" xfId="37493"/>
    <cellStyle name="Linked Cell 6 22 3 3" xfId="12895"/>
    <cellStyle name="Linked Cell 6 22 3 3 2" xfId="34309"/>
    <cellStyle name="Linked Cell 6 22 3 4" xfId="24422"/>
    <cellStyle name="Linked Cell 6 22 4" xfId="12896"/>
    <cellStyle name="Linked Cell 6 22 4 2" xfId="35602"/>
    <cellStyle name="Linked Cell 6 22 5" xfId="24420"/>
    <cellStyle name="Linked Cell 6 23" xfId="12897"/>
    <cellStyle name="Linked Cell 6 23 2" xfId="12898"/>
    <cellStyle name="Linked Cell 6 23 2 2" xfId="12899"/>
    <cellStyle name="Linked Cell 6 23 2 2 2" xfId="37494"/>
    <cellStyle name="Linked Cell 6 23 2 3" xfId="12900"/>
    <cellStyle name="Linked Cell 6 23 2 3 2" xfId="34685"/>
    <cellStyle name="Linked Cell 6 23 2 4" xfId="24424"/>
    <cellStyle name="Linked Cell 6 23 3" xfId="12901"/>
    <cellStyle name="Linked Cell 6 23 3 2" xfId="12902"/>
    <cellStyle name="Linked Cell 6 23 3 2 2" xfId="37495"/>
    <cellStyle name="Linked Cell 6 23 3 3" xfId="12903"/>
    <cellStyle name="Linked Cell 6 23 3 3 2" xfId="34308"/>
    <cellStyle name="Linked Cell 6 23 3 4" xfId="24425"/>
    <cellStyle name="Linked Cell 6 23 4" xfId="12904"/>
    <cellStyle name="Linked Cell 6 23 4 2" xfId="35603"/>
    <cellStyle name="Linked Cell 6 23 5" xfId="24423"/>
    <cellStyle name="Linked Cell 6 24" xfId="12905"/>
    <cellStyle name="Linked Cell 6 24 2" xfId="12906"/>
    <cellStyle name="Linked Cell 6 24 2 2" xfId="12907"/>
    <cellStyle name="Linked Cell 6 24 2 2 2" xfId="37496"/>
    <cellStyle name="Linked Cell 6 24 2 3" xfId="12908"/>
    <cellStyle name="Linked Cell 6 24 2 3 2" xfId="34686"/>
    <cellStyle name="Linked Cell 6 24 2 4" xfId="24427"/>
    <cellStyle name="Linked Cell 6 24 3" xfId="12909"/>
    <cellStyle name="Linked Cell 6 24 3 2" xfId="12910"/>
    <cellStyle name="Linked Cell 6 24 3 2 2" xfId="37497"/>
    <cellStyle name="Linked Cell 6 24 3 3" xfId="12911"/>
    <cellStyle name="Linked Cell 6 24 3 3 2" xfId="34307"/>
    <cellStyle name="Linked Cell 6 24 3 4" xfId="24428"/>
    <cellStyle name="Linked Cell 6 24 4" xfId="12912"/>
    <cellStyle name="Linked Cell 6 24 4 2" xfId="35604"/>
    <cellStyle name="Linked Cell 6 24 5" xfId="24426"/>
    <cellStyle name="Linked Cell 6 25" xfId="12913"/>
    <cellStyle name="Linked Cell 6 25 2" xfId="24429"/>
    <cellStyle name="Linked Cell 6 26" xfId="12914"/>
    <cellStyle name="Linked Cell 6 26 2" xfId="24430"/>
    <cellStyle name="Linked Cell 6 27" xfId="12915"/>
    <cellStyle name="Linked Cell 6 27 2" xfId="24431"/>
    <cellStyle name="Linked Cell 6 28" xfId="12916"/>
    <cellStyle name="Linked Cell 6 28 2" xfId="24432"/>
    <cellStyle name="Linked Cell 6 29" xfId="12917"/>
    <cellStyle name="Linked Cell 6 29 2" xfId="24433"/>
    <cellStyle name="Linked Cell 6 3" xfId="12918"/>
    <cellStyle name="Linked Cell 6 3 2" xfId="12919"/>
    <cellStyle name="Linked Cell 6 3 2 2" xfId="12920"/>
    <cellStyle name="Linked Cell 6 3 2 2 2" xfId="24436"/>
    <cellStyle name="Linked Cell 6 3 2 3" xfId="12921"/>
    <cellStyle name="Linked Cell 6 3 2 3 2" xfId="34687"/>
    <cellStyle name="Linked Cell 6 3 2 4" xfId="24435"/>
    <cellStyle name="Linked Cell 6 3 3" xfId="12922"/>
    <cellStyle name="Linked Cell 6 3 3 2" xfId="12923"/>
    <cellStyle name="Linked Cell 6 3 3 2 2" xfId="37499"/>
    <cellStyle name="Linked Cell 6 3 3 3" xfId="12924"/>
    <cellStyle name="Linked Cell 6 3 3 3 2" xfId="34306"/>
    <cellStyle name="Linked Cell 6 3 3 4" xfId="24437"/>
    <cellStyle name="Linked Cell 6 3 4" xfId="12925"/>
    <cellStyle name="Linked Cell 6 3 4 2" xfId="12926"/>
    <cellStyle name="Linked Cell 6 3 4 2 2" xfId="31195"/>
    <cellStyle name="Linked Cell 6 3 4 3" xfId="12927"/>
    <cellStyle name="Linked Cell 6 3 4 3 2" xfId="29320"/>
    <cellStyle name="Linked Cell 6 3 4 4" xfId="12928"/>
    <cellStyle name="Linked Cell 6 3 4 4 2" xfId="30756"/>
    <cellStyle name="Linked Cell 6 3 4 5" xfId="12929"/>
    <cellStyle name="Linked Cell 6 3 4 5 2" xfId="29518"/>
    <cellStyle name="Linked Cell 6 3 4 6" xfId="12930"/>
    <cellStyle name="Linked Cell 6 3 4 6 2" xfId="38908"/>
    <cellStyle name="Linked Cell 6 3 4 7" xfId="12931"/>
    <cellStyle name="Linked Cell 6 3 4 7 2" xfId="37498"/>
    <cellStyle name="Linked Cell 6 3 4 8" xfId="28283"/>
    <cellStyle name="Linked Cell 6 3 5" xfId="12932"/>
    <cellStyle name="Linked Cell 6 3 5 2" xfId="31634"/>
    <cellStyle name="Linked Cell 6 3 6" xfId="12933"/>
    <cellStyle name="Linked Cell 6 3 6 2" xfId="28389"/>
    <cellStyle name="Linked Cell 6 3 7" xfId="12934"/>
    <cellStyle name="Linked Cell 6 3 7 2" xfId="29078"/>
    <cellStyle name="Linked Cell 6 3 8" xfId="24434"/>
    <cellStyle name="Linked Cell 6 30" xfId="12935"/>
    <cellStyle name="Linked Cell 6 30 2" xfId="24438"/>
    <cellStyle name="Linked Cell 6 31" xfId="12936"/>
    <cellStyle name="Linked Cell 6 31 2" xfId="24439"/>
    <cellStyle name="Linked Cell 6 32" xfId="12937"/>
    <cellStyle name="Linked Cell 6 32 2" xfId="24440"/>
    <cellStyle name="Linked Cell 6 33" xfId="12938"/>
    <cellStyle name="Linked Cell 6 33 2" xfId="24441"/>
    <cellStyle name="Linked Cell 6 34" xfId="12939"/>
    <cellStyle name="Linked Cell 6 34 2" xfId="24442"/>
    <cellStyle name="Linked Cell 6 35" xfId="12940"/>
    <cellStyle name="Linked Cell 6 35 2" xfId="24443"/>
    <cellStyle name="Linked Cell 6 36" xfId="12941"/>
    <cellStyle name="Linked Cell 6 36 2" xfId="24444"/>
    <cellStyle name="Linked Cell 6 37" xfId="12942"/>
    <cellStyle name="Linked Cell 6 37 2" xfId="24445"/>
    <cellStyle name="Linked Cell 6 38" xfId="12943"/>
    <cellStyle name="Linked Cell 6 38 2" xfId="24446"/>
    <cellStyle name="Linked Cell 6 39" xfId="12944"/>
    <cellStyle name="Linked Cell 6 39 2" xfId="24447"/>
    <cellStyle name="Linked Cell 6 4" xfId="12945"/>
    <cellStyle name="Linked Cell 6 4 2" xfId="12946"/>
    <cellStyle name="Linked Cell 6 4 2 2" xfId="12947"/>
    <cellStyle name="Linked Cell 6 4 2 2 2" xfId="24450"/>
    <cellStyle name="Linked Cell 6 4 2 3" xfId="12948"/>
    <cellStyle name="Linked Cell 6 4 2 3 2" xfId="34688"/>
    <cellStyle name="Linked Cell 6 4 2 4" xfId="24449"/>
    <cellStyle name="Linked Cell 6 4 3" xfId="12949"/>
    <cellStyle name="Linked Cell 6 4 3 2" xfId="12950"/>
    <cellStyle name="Linked Cell 6 4 3 2 2" xfId="37501"/>
    <cellStyle name="Linked Cell 6 4 3 3" xfId="12951"/>
    <cellStyle name="Linked Cell 6 4 3 3 2" xfId="34305"/>
    <cellStyle name="Linked Cell 6 4 3 4" xfId="24451"/>
    <cellStyle name="Linked Cell 6 4 4" xfId="12952"/>
    <cellStyle name="Linked Cell 6 4 4 2" xfId="12953"/>
    <cellStyle name="Linked Cell 6 4 4 2 2" xfId="31209"/>
    <cellStyle name="Linked Cell 6 4 4 3" xfId="12954"/>
    <cellStyle name="Linked Cell 6 4 4 3 2" xfId="29308"/>
    <cellStyle name="Linked Cell 6 4 4 4" xfId="12955"/>
    <cellStyle name="Linked Cell 6 4 4 4 2" xfId="30770"/>
    <cellStyle name="Linked Cell 6 4 4 5" xfId="12956"/>
    <cellStyle name="Linked Cell 6 4 4 5 2" xfId="27591"/>
    <cellStyle name="Linked Cell 6 4 4 6" xfId="12957"/>
    <cellStyle name="Linked Cell 6 4 4 6 2" xfId="38909"/>
    <cellStyle name="Linked Cell 6 4 4 7" xfId="12958"/>
    <cellStyle name="Linked Cell 6 4 4 7 2" xfId="37500"/>
    <cellStyle name="Linked Cell 6 4 4 8" xfId="28284"/>
    <cellStyle name="Linked Cell 6 4 5" xfId="12959"/>
    <cellStyle name="Linked Cell 6 4 5 2" xfId="31633"/>
    <cellStyle name="Linked Cell 6 4 6" xfId="12960"/>
    <cellStyle name="Linked Cell 6 4 6 2" xfId="28390"/>
    <cellStyle name="Linked Cell 6 4 7" xfId="12961"/>
    <cellStyle name="Linked Cell 6 4 7 2" xfId="31009"/>
    <cellStyle name="Linked Cell 6 4 8" xfId="24448"/>
    <cellStyle name="Linked Cell 6 40" xfId="12962"/>
    <cellStyle name="Linked Cell 6 40 2" xfId="12963"/>
    <cellStyle name="Linked Cell 6 40 2 2" xfId="37502"/>
    <cellStyle name="Linked Cell 6 40 3" xfId="12964"/>
    <cellStyle name="Linked Cell 6 40 3 2" xfId="34670"/>
    <cellStyle name="Linked Cell 6 40 4" xfId="24452"/>
    <cellStyle name="Linked Cell 6 41" xfId="12965"/>
    <cellStyle name="Linked Cell 6 41 2" xfId="12966"/>
    <cellStyle name="Linked Cell 6 41 2 2" xfId="37503"/>
    <cellStyle name="Linked Cell 6 41 3" xfId="12967"/>
    <cellStyle name="Linked Cell 6 41 3 2" xfId="34323"/>
    <cellStyle name="Linked Cell 6 41 4" xfId="24453"/>
    <cellStyle name="Linked Cell 6 42" xfId="12968"/>
    <cellStyle name="Linked Cell 6 42 2" xfId="12969"/>
    <cellStyle name="Linked Cell 6 42 2 2" xfId="31140"/>
    <cellStyle name="Linked Cell 6 42 3" xfId="12970"/>
    <cellStyle name="Linked Cell 6 42 3 2" xfId="29368"/>
    <cellStyle name="Linked Cell 6 42 4" xfId="12971"/>
    <cellStyle name="Linked Cell 6 42 4 2" xfId="30704"/>
    <cellStyle name="Linked Cell 6 42 5" xfId="12972"/>
    <cellStyle name="Linked Cell 6 42 5 2" xfId="32838"/>
    <cellStyle name="Linked Cell 6 42 6" xfId="12973"/>
    <cellStyle name="Linked Cell 6 42 6 2" xfId="38906"/>
    <cellStyle name="Linked Cell 6 42 7" xfId="12974"/>
    <cellStyle name="Linked Cell 6 42 7 2" xfId="37465"/>
    <cellStyle name="Linked Cell 6 42 8" xfId="28281"/>
    <cellStyle name="Linked Cell 6 43" xfId="12975"/>
    <cellStyle name="Linked Cell 6 43 2" xfId="31636"/>
    <cellStyle name="Linked Cell 6 44" xfId="12976"/>
    <cellStyle name="Linked Cell 6 44 2" xfId="28387"/>
    <cellStyle name="Linked Cell 6 45" xfId="12977"/>
    <cellStyle name="Linked Cell 6 45 2" xfId="29080"/>
    <cellStyle name="Linked Cell 6 46" xfId="24379"/>
    <cellStyle name="Linked Cell 6 5" xfId="12978"/>
    <cellStyle name="Linked Cell 6 5 2" xfId="12979"/>
    <cellStyle name="Linked Cell 6 5 2 2" xfId="12980"/>
    <cellStyle name="Linked Cell 6 5 2 2 2" xfId="24456"/>
    <cellStyle name="Linked Cell 6 5 2 3" xfId="12981"/>
    <cellStyle name="Linked Cell 6 5 2 3 2" xfId="34689"/>
    <cellStyle name="Linked Cell 6 5 2 4" xfId="24455"/>
    <cellStyle name="Linked Cell 6 5 3" xfId="12982"/>
    <cellStyle name="Linked Cell 6 5 3 2" xfId="12983"/>
    <cellStyle name="Linked Cell 6 5 3 2 2" xfId="37505"/>
    <cellStyle name="Linked Cell 6 5 3 3" xfId="12984"/>
    <cellStyle name="Linked Cell 6 5 3 3 2" xfId="34304"/>
    <cellStyle name="Linked Cell 6 5 3 4" xfId="24457"/>
    <cellStyle name="Linked Cell 6 5 4" xfId="12985"/>
    <cellStyle name="Linked Cell 6 5 4 2" xfId="12986"/>
    <cellStyle name="Linked Cell 6 5 4 2 2" xfId="31215"/>
    <cellStyle name="Linked Cell 6 5 4 3" xfId="12987"/>
    <cellStyle name="Linked Cell 6 5 4 3 2" xfId="29305"/>
    <cellStyle name="Linked Cell 6 5 4 4" xfId="12988"/>
    <cellStyle name="Linked Cell 6 5 4 4 2" xfId="32194"/>
    <cellStyle name="Linked Cell 6 5 4 5" xfId="12989"/>
    <cellStyle name="Linked Cell 6 5 4 5 2" xfId="32841"/>
    <cellStyle name="Linked Cell 6 5 4 6" xfId="12990"/>
    <cellStyle name="Linked Cell 6 5 4 6 2" xfId="38910"/>
    <cellStyle name="Linked Cell 6 5 4 7" xfId="12991"/>
    <cellStyle name="Linked Cell 6 5 4 7 2" xfId="37504"/>
    <cellStyle name="Linked Cell 6 5 4 8" xfId="28285"/>
    <cellStyle name="Linked Cell 6 5 5" xfId="12992"/>
    <cellStyle name="Linked Cell 6 5 5 2" xfId="31632"/>
    <cellStyle name="Linked Cell 6 5 6" xfId="12993"/>
    <cellStyle name="Linked Cell 6 5 6 2" xfId="28391"/>
    <cellStyle name="Linked Cell 6 5 7" xfId="12994"/>
    <cellStyle name="Linked Cell 6 5 7 2" xfId="31008"/>
    <cellStyle name="Linked Cell 6 5 8" xfId="24454"/>
    <cellStyle name="Linked Cell 6 6" xfId="12995"/>
    <cellStyle name="Linked Cell 6 6 2" xfId="12996"/>
    <cellStyle name="Linked Cell 6 6 2 2" xfId="12997"/>
    <cellStyle name="Linked Cell 6 6 2 2 2" xfId="24460"/>
    <cellStyle name="Linked Cell 6 6 2 3" xfId="12998"/>
    <cellStyle name="Linked Cell 6 6 2 3 2" xfId="34690"/>
    <cellStyle name="Linked Cell 6 6 2 4" xfId="24459"/>
    <cellStyle name="Linked Cell 6 6 3" xfId="12999"/>
    <cellStyle name="Linked Cell 6 6 3 2" xfId="13000"/>
    <cellStyle name="Linked Cell 6 6 3 2 2" xfId="37507"/>
    <cellStyle name="Linked Cell 6 6 3 3" xfId="13001"/>
    <cellStyle name="Linked Cell 6 6 3 3 2" xfId="34303"/>
    <cellStyle name="Linked Cell 6 6 3 4" xfId="24461"/>
    <cellStyle name="Linked Cell 6 6 4" xfId="13002"/>
    <cellStyle name="Linked Cell 6 6 4 2" xfId="13003"/>
    <cellStyle name="Linked Cell 6 6 4 2 2" xfId="31219"/>
    <cellStyle name="Linked Cell 6 6 4 3" xfId="13004"/>
    <cellStyle name="Linked Cell 6 6 4 3 2" xfId="29301"/>
    <cellStyle name="Linked Cell 6 6 4 4" xfId="13005"/>
    <cellStyle name="Linked Cell 6 6 4 4 2" xfId="32198"/>
    <cellStyle name="Linked Cell 6 6 4 5" xfId="13006"/>
    <cellStyle name="Linked Cell 6 6 4 5 2" xfId="32842"/>
    <cellStyle name="Linked Cell 6 6 4 6" xfId="13007"/>
    <cellStyle name="Linked Cell 6 6 4 6 2" xfId="38911"/>
    <cellStyle name="Linked Cell 6 6 4 7" xfId="13008"/>
    <cellStyle name="Linked Cell 6 6 4 7 2" xfId="37506"/>
    <cellStyle name="Linked Cell 6 6 4 8" xfId="28286"/>
    <cellStyle name="Linked Cell 6 6 5" xfId="13009"/>
    <cellStyle name="Linked Cell 6 6 5 2" xfId="31631"/>
    <cellStyle name="Linked Cell 6 6 6" xfId="13010"/>
    <cellStyle name="Linked Cell 6 6 6 2" xfId="28393"/>
    <cellStyle name="Linked Cell 6 6 7" xfId="13011"/>
    <cellStyle name="Linked Cell 6 6 7 2" xfId="31007"/>
    <cellStyle name="Linked Cell 6 6 8" xfId="24458"/>
    <cellStyle name="Linked Cell 6 7" xfId="13012"/>
    <cellStyle name="Linked Cell 6 7 2" xfId="13013"/>
    <cellStyle name="Linked Cell 6 7 2 2" xfId="13014"/>
    <cellStyle name="Linked Cell 6 7 2 2 2" xfId="37508"/>
    <cellStyle name="Linked Cell 6 7 2 3" xfId="13015"/>
    <cellStyle name="Linked Cell 6 7 2 3 2" xfId="34691"/>
    <cellStyle name="Linked Cell 6 7 2 4" xfId="24463"/>
    <cellStyle name="Linked Cell 6 7 3" xfId="13016"/>
    <cellStyle name="Linked Cell 6 7 3 2" xfId="13017"/>
    <cellStyle name="Linked Cell 6 7 3 2 2" xfId="37509"/>
    <cellStyle name="Linked Cell 6 7 3 3" xfId="13018"/>
    <cellStyle name="Linked Cell 6 7 3 3 2" xfId="34302"/>
    <cellStyle name="Linked Cell 6 7 3 4" xfId="24464"/>
    <cellStyle name="Linked Cell 6 7 4" xfId="13019"/>
    <cellStyle name="Linked Cell 6 7 4 2" xfId="35605"/>
    <cellStyle name="Linked Cell 6 7 5" xfId="24462"/>
    <cellStyle name="Linked Cell 6 8" xfId="13020"/>
    <cellStyle name="Linked Cell 6 8 2" xfId="13021"/>
    <cellStyle name="Linked Cell 6 8 2 2" xfId="13022"/>
    <cellStyle name="Linked Cell 6 8 2 2 2" xfId="37510"/>
    <cellStyle name="Linked Cell 6 8 2 3" xfId="13023"/>
    <cellStyle name="Linked Cell 6 8 2 3 2" xfId="34692"/>
    <cellStyle name="Linked Cell 6 8 2 4" xfId="24466"/>
    <cellStyle name="Linked Cell 6 8 3" xfId="13024"/>
    <cellStyle name="Linked Cell 6 8 3 2" xfId="13025"/>
    <cellStyle name="Linked Cell 6 8 3 2 2" xfId="37511"/>
    <cellStyle name="Linked Cell 6 8 3 3" xfId="13026"/>
    <cellStyle name="Linked Cell 6 8 3 3 2" xfId="34301"/>
    <cellStyle name="Linked Cell 6 8 3 4" xfId="24467"/>
    <cellStyle name="Linked Cell 6 8 4" xfId="13027"/>
    <cellStyle name="Linked Cell 6 8 4 2" xfId="35606"/>
    <cellStyle name="Linked Cell 6 8 5" xfId="24465"/>
    <cellStyle name="Linked Cell 6 9" xfId="13028"/>
    <cellStyle name="Linked Cell 6 9 2" xfId="13029"/>
    <cellStyle name="Linked Cell 6 9 2 2" xfId="13030"/>
    <cellStyle name="Linked Cell 6 9 2 2 2" xfId="37512"/>
    <cellStyle name="Linked Cell 6 9 2 3" xfId="13031"/>
    <cellStyle name="Linked Cell 6 9 2 3 2" xfId="34693"/>
    <cellStyle name="Linked Cell 6 9 2 4" xfId="24469"/>
    <cellStyle name="Linked Cell 6 9 3" xfId="13032"/>
    <cellStyle name="Linked Cell 6 9 3 2" xfId="13033"/>
    <cellStyle name="Linked Cell 6 9 3 2 2" xfId="37513"/>
    <cellStyle name="Linked Cell 6 9 3 3" xfId="13034"/>
    <cellStyle name="Linked Cell 6 9 3 3 2" xfId="34300"/>
    <cellStyle name="Linked Cell 6 9 3 4" xfId="24470"/>
    <cellStyle name="Linked Cell 6 9 4" xfId="13035"/>
    <cellStyle name="Linked Cell 6 9 4 2" xfId="35607"/>
    <cellStyle name="Linked Cell 6 9 5" xfId="24468"/>
    <cellStyle name="Linked Cell 7" xfId="13036"/>
    <cellStyle name="Linked Cell 7 10" xfId="13037"/>
    <cellStyle name="Linked Cell 7 10 2" xfId="13038"/>
    <cellStyle name="Linked Cell 7 10 2 2" xfId="13039"/>
    <cellStyle name="Linked Cell 7 10 2 2 2" xfId="37515"/>
    <cellStyle name="Linked Cell 7 10 2 3" xfId="13040"/>
    <cellStyle name="Linked Cell 7 10 2 3 2" xfId="34695"/>
    <cellStyle name="Linked Cell 7 10 2 4" xfId="24473"/>
    <cellStyle name="Linked Cell 7 10 3" xfId="13041"/>
    <cellStyle name="Linked Cell 7 10 3 2" xfId="13042"/>
    <cellStyle name="Linked Cell 7 10 3 2 2" xfId="37516"/>
    <cellStyle name="Linked Cell 7 10 3 3" xfId="13043"/>
    <cellStyle name="Linked Cell 7 10 3 3 2" xfId="34298"/>
    <cellStyle name="Linked Cell 7 10 3 4" xfId="24474"/>
    <cellStyle name="Linked Cell 7 10 4" xfId="13044"/>
    <cellStyle name="Linked Cell 7 10 4 2" xfId="35608"/>
    <cellStyle name="Linked Cell 7 10 5" xfId="24472"/>
    <cellStyle name="Linked Cell 7 11" xfId="13045"/>
    <cellStyle name="Linked Cell 7 11 2" xfId="13046"/>
    <cellStyle name="Linked Cell 7 11 2 2" xfId="13047"/>
    <cellStyle name="Linked Cell 7 11 2 2 2" xfId="37517"/>
    <cellStyle name="Linked Cell 7 11 2 3" xfId="13048"/>
    <cellStyle name="Linked Cell 7 11 2 3 2" xfId="34696"/>
    <cellStyle name="Linked Cell 7 11 2 4" xfId="24476"/>
    <cellStyle name="Linked Cell 7 11 3" xfId="13049"/>
    <cellStyle name="Linked Cell 7 11 3 2" xfId="13050"/>
    <cellStyle name="Linked Cell 7 11 3 2 2" xfId="37518"/>
    <cellStyle name="Linked Cell 7 11 3 3" xfId="13051"/>
    <cellStyle name="Linked Cell 7 11 3 3 2" xfId="34297"/>
    <cellStyle name="Linked Cell 7 11 3 4" xfId="24477"/>
    <cellStyle name="Linked Cell 7 11 4" xfId="13052"/>
    <cellStyle name="Linked Cell 7 11 4 2" xfId="35609"/>
    <cellStyle name="Linked Cell 7 11 5" xfId="24475"/>
    <cellStyle name="Linked Cell 7 12" xfId="13053"/>
    <cellStyle name="Linked Cell 7 12 2" xfId="13054"/>
    <cellStyle name="Linked Cell 7 12 2 2" xfId="13055"/>
    <cellStyle name="Linked Cell 7 12 2 2 2" xfId="37519"/>
    <cellStyle name="Linked Cell 7 12 2 3" xfId="13056"/>
    <cellStyle name="Linked Cell 7 12 2 3 2" xfId="34697"/>
    <cellStyle name="Linked Cell 7 12 2 4" xfId="24479"/>
    <cellStyle name="Linked Cell 7 12 3" xfId="13057"/>
    <cellStyle name="Linked Cell 7 12 3 2" xfId="13058"/>
    <cellStyle name="Linked Cell 7 12 3 2 2" xfId="37520"/>
    <cellStyle name="Linked Cell 7 12 3 3" xfId="13059"/>
    <cellStyle name="Linked Cell 7 12 3 3 2" xfId="34296"/>
    <cellStyle name="Linked Cell 7 12 3 4" xfId="24480"/>
    <cellStyle name="Linked Cell 7 12 4" xfId="13060"/>
    <cellStyle name="Linked Cell 7 12 4 2" xfId="35610"/>
    <cellStyle name="Linked Cell 7 12 5" xfId="24478"/>
    <cellStyle name="Linked Cell 7 13" xfId="13061"/>
    <cellStyle name="Linked Cell 7 13 2" xfId="13062"/>
    <cellStyle name="Linked Cell 7 13 2 2" xfId="13063"/>
    <cellStyle name="Linked Cell 7 13 2 2 2" xfId="37521"/>
    <cellStyle name="Linked Cell 7 13 2 3" xfId="13064"/>
    <cellStyle name="Linked Cell 7 13 2 3 2" xfId="34698"/>
    <cellStyle name="Linked Cell 7 13 2 4" xfId="24482"/>
    <cellStyle name="Linked Cell 7 13 3" xfId="13065"/>
    <cellStyle name="Linked Cell 7 13 3 2" xfId="13066"/>
    <cellStyle name="Linked Cell 7 13 3 2 2" xfId="37522"/>
    <cellStyle name="Linked Cell 7 13 3 3" xfId="13067"/>
    <cellStyle name="Linked Cell 7 13 3 3 2" xfId="34295"/>
    <cellStyle name="Linked Cell 7 13 3 4" xfId="24483"/>
    <cellStyle name="Linked Cell 7 13 4" xfId="13068"/>
    <cellStyle name="Linked Cell 7 13 4 2" xfId="35611"/>
    <cellStyle name="Linked Cell 7 13 5" xfId="24481"/>
    <cellStyle name="Linked Cell 7 14" xfId="13069"/>
    <cellStyle name="Linked Cell 7 14 2" xfId="13070"/>
    <cellStyle name="Linked Cell 7 14 2 2" xfId="13071"/>
    <cellStyle name="Linked Cell 7 14 2 2 2" xfId="37523"/>
    <cellStyle name="Linked Cell 7 14 2 3" xfId="13072"/>
    <cellStyle name="Linked Cell 7 14 2 3 2" xfId="34699"/>
    <cellStyle name="Linked Cell 7 14 2 4" xfId="24485"/>
    <cellStyle name="Linked Cell 7 14 3" xfId="13073"/>
    <cellStyle name="Linked Cell 7 14 3 2" xfId="13074"/>
    <cellStyle name="Linked Cell 7 14 3 2 2" xfId="37524"/>
    <cellStyle name="Linked Cell 7 14 3 3" xfId="13075"/>
    <cellStyle name="Linked Cell 7 14 3 3 2" xfId="34294"/>
    <cellStyle name="Linked Cell 7 14 3 4" xfId="24486"/>
    <cellStyle name="Linked Cell 7 14 4" xfId="13076"/>
    <cellStyle name="Linked Cell 7 14 4 2" xfId="35612"/>
    <cellStyle name="Linked Cell 7 14 5" xfId="24484"/>
    <cellStyle name="Linked Cell 7 15" xfId="13077"/>
    <cellStyle name="Linked Cell 7 15 2" xfId="13078"/>
    <cellStyle name="Linked Cell 7 15 2 2" xfId="13079"/>
    <cellStyle name="Linked Cell 7 15 2 2 2" xfId="37525"/>
    <cellStyle name="Linked Cell 7 15 2 3" xfId="13080"/>
    <cellStyle name="Linked Cell 7 15 2 3 2" xfId="34700"/>
    <cellStyle name="Linked Cell 7 15 2 4" xfId="24488"/>
    <cellStyle name="Linked Cell 7 15 3" xfId="13081"/>
    <cellStyle name="Linked Cell 7 15 3 2" xfId="13082"/>
    <cellStyle name="Linked Cell 7 15 3 2 2" xfId="37526"/>
    <cellStyle name="Linked Cell 7 15 3 3" xfId="13083"/>
    <cellStyle name="Linked Cell 7 15 3 3 2" xfId="34293"/>
    <cellStyle name="Linked Cell 7 15 3 4" xfId="24489"/>
    <cellStyle name="Linked Cell 7 15 4" xfId="13084"/>
    <cellStyle name="Linked Cell 7 15 4 2" xfId="35613"/>
    <cellStyle name="Linked Cell 7 15 5" xfId="24487"/>
    <cellStyle name="Linked Cell 7 16" xfId="13085"/>
    <cellStyle name="Linked Cell 7 16 2" xfId="13086"/>
    <cellStyle name="Linked Cell 7 16 2 2" xfId="13087"/>
    <cellStyle name="Linked Cell 7 16 2 2 2" xfId="37527"/>
    <cellStyle name="Linked Cell 7 16 2 3" xfId="13088"/>
    <cellStyle name="Linked Cell 7 16 2 3 2" xfId="34701"/>
    <cellStyle name="Linked Cell 7 16 2 4" xfId="24491"/>
    <cellStyle name="Linked Cell 7 16 3" xfId="13089"/>
    <cellStyle name="Linked Cell 7 16 3 2" xfId="13090"/>
    <cellStyle name="Linked Cell 7 16 3 2 2" xfId="37528"/>
    <cellStyle name="Linked Cell 7 16 3 3" xfId="13091"/>
    <cellStyle name="Linked Cell 7 16 3 3 2" xfId="34292"/>
    <cellStyle name="Linked Cell 7 16 3 4" xfId="24492"/>
    <cellStyle name="Linked Cell 7 16 4" xfId="13092"/>
    <cellStyle name="Linked Cell 7 16 4 2" xfId="35614"/>
    <cellStyle name="Linked Cell 7 16 5" xfId="24490"/>
    <cellStyle name="Linked Cell 7 17" xfId="13093"/>
    <cellStyle name="Linked Cell 7 17 2" xfId="13094"/>
    <cellStyle name="Linked Cell 7 17 2 2" xfId="13095"/>
    <cellStyle name="Linked Cell 7 17 2 2 2" xfId="37529"/>
    <cellStyle name="Linked Cell 7 17 2 3" xfId="13096"/>
    <cellStyle name="Linked Cell 7 17 2 3 2" xfId="34702"/>
    <cellStyle name="Linked Cell 7 17 2 4" xfId="24494"/>
    <cellStyle name="Linked Cell 7 17 3" xfId="13097"/>
    <cellStyle name="Linked Cell 7 17 3 2" xfId="13098"/>
    <cellStyle name="Linked Cell 7 17 3 2 2" xfId="37530"/>
    <cellStyle name="Linked Cell 7 17 3 3" xfId="13099"/>
    <cellStyle name="Linked Cell 7 17 3 3 2" xfId="34291"/>
    <cellStyle name="Linked Cell 7 17 3 4" xfId="24495"/>
    <cellStyle name="Linked Cell 7 17 4" xfId="13100"/>
    <cellStyle name="Linked Cell 7 17 4 2" xfId="35615"/>
    <cellStyle name="Linked Cell 7 17 5" xfId="24493"/>
    <cellStyle name="Linked Cell 7 18" xfId="13101"/>
    <cellStyle name="Linked Cell 7 18 2" xfId="13102"/>
    <cellStyle name="Linked Cell 7 18 2 2" xfId="13103"/>
    <cellStyle name="Linked Cell 7 18 2 2 2" xfId="37531"/>
    <cellStyle name="Linked Cell 7 18 2 3" xfId="13104"/>
    <cellStyle name="Linked Cell 7 18 2 3 2" xfId="34703"/>
    <cellStyle name="Linked Cell 7 18 2 4" xfId="24497"/>
    <cellStyle name="Linked Cell 7 18 3" xfId="13105"/>
    <cellStyle name="Linked Cell 7 18 3 2" xfId="13106"/>
    <cellStyle name="Linked Cell 7 18 3 2 2" xfId="37532"/>
    <cellStyle name="Linked Cell 7 18 3 3" xfId="13107"/>
    <cellStyle name="Linked Cell 7 18 3 3 2" xfId="34290"/>
    <cellStyle name="Linked Cell 7 18 3 4" xfId="24498"/>
    <cellStyle name="Linked Cell 7 18 4" xfId="13108"/>
    <cellStyle name="Linked Cell 7 18 4 2" xfId="35616"/>
    <cellStyle name="Linked Cell 7 18 5" xfId="24496"/>
    <cellStyle name="Linked Cell 7 19" xfId="13109"/>
    <cellStyle name="Linked Cell 7 19 2" xfId="13110"/>
    <cellStyle name="Linked Cell 7 19 2 2" xfId="13111"/>
    <cellStyle name="Linked Cell 7 19 2 2 2" xfId="37533"/>
    <cellStyle name="Linked Cell 7 19 2 3" xfId="13112"/>
    <cellStyle name="Linked Cell 7 19 2 3 2" xfId="34704"/>
    <cellStyle name="Linked Cell 7 19 2 4" xfId="24500"/>
    <cellStyle name="Linked Cell 7 19 3" xfId="13113"/>
    <cellStyle name="Linked Cell 7 19 3 2" xfId="13114"/>
    <cellStyle name="Linked Cell 7 19 3 2 2" xfId="37534"/>
    <cellStyle name="Linked Cell 7 19 3 3" xfId="13115"/>
    <cellStyle name="Linked Cell 7 19 3 3 2" xfId="34289"/>
    <cellStyle name="Linked Cell 7 19 3 4" xfId="24501"/>
    <cellStyle name="Linked Cell 7 19 4" xfId="13116"/>
    <cellStyle name="Linked Cell 7 19 4 2" xfId="35617"/>
    <cellStyle name="Linked Cell 7 19 5" xfId="24499"/>
    <cellStyle name="Linked Cell 7 2" xfId="13117"/>
    <cellStyle name="Linked Cell 7 2 2" xfId="13118"/>
    <cellStyle name="Linked Cell 7 2 2 2" xfId="13119"/>
    <cellStyle name="Linked Cell 7 2 2 2 2" xfId="24504"/>
    <cellStyle name="Linked Cell 7 2 2 3" xfId="13120"/>
    <cellStyle name="Linked Cell 7 2 2 3 2" xfId="34705"/>
    <cellStyle name="Linked Cell 7 2 2 4" xfId="24503"/>
    <cellStyle name="Linked Cell 7 2 3" xfId="13121"/>
    <cellStyle name="Linked Cell 7 2 3 2" xfId="13122"/>
    <cellStyle name="Linked Cell 7 2 3 2 2" xfId="37536"/>
    <cellStyle name="Linked Cell 7 2 3 3" xfId="13123"/>
    <cellStyle name="Linked Cell 7 2 3 3 2" xfId="34288"/>
    <cellStyle name="Linked Cell 7 2 3 4" xfId="24505"/>
    <cellStyle name="Linked Cell 7 2 4" xfId="13124"/>
    <cellStyle name="Linked Cell 7 2 4 2" xfId="13125"/>
    <cellStyle name="Linked Cell 7 2 4 2 2" xfId="31263"/>
    <cellStyle name="Linked Cell 7 2 4 3" xfId="13126"/>
    <cellStyle name="Linked Cell 7 2 4 3 2" xfId="29272"/>
    <cellStyle name="Linked Cell 7 2 4 4" xfId="13127"/>
    <cellStyle name="Linked Cell 7 2 4 4 2" xfId="32242"/>
    <cellStyle name="Linked Cell 7 2 4 5" xfId="13128"/>
    <cellStyle name="Linked Cell 7 2 4 5 2" xfId="27589"/>
    <cellStyle name="Linked Cell 7 2 4 6" xfId="13129"/>
    <cellStyle name="Linked Cell 7 2 4 6 2" xfId="38913"/>
    <cellStyle name="Linked Cell 7 2 4 7" xfId="13130"/>
    <cellStyle name="Linked Cell 7 2 4 7 2" xfId="37535"/>
    <cellStyle name="Linked Cell 7 2 4 8" xfId="28288"/>
    <cellStyle name="Linked Cell 7 2 5" xfId="13131"/>
    <cellStyle name="Linked Cell 7 2 5 2" xfId="31629"/>
    <cellStyle name="Linked Cell 7 2 6" xfId="13132"/>
    <cellStyle name="Linked Cell 7 2 6 2" xfId="28395"/>
    <cellStyle name="Linked Cell 7 2 7" xfId="13133"/>
    <cellStyle name="Linked Cell 7 2 7 2" xfId="30997"/>
    <cellStyle name="Linked Cell 7 2 8" xfId="24502"/>
    <cellStyle name="Linked Cell 7 20" xfId="13134"/>
    <cellStyle name="Linked Cell 7 20 2" xfId="13135"/>
    <cellStyle name="Linked Cell 7 20 2 2" xfId="13136"/>
    <cellStyle name="Linked Cell 7 20 2 2 2" xfId="37537"/>
    <cellStyle name="Linked Cell 7 20 2 3" xfId="13137"/>
    <cellStyle name="Linked Cell 7 20 2 3 2" xfId="34706"/>
    <cellStyle name="Linked Cell 7 20 2 4" xfId="24507"/>
    <cellStyle name="Linked Cell 7 20 3" xfId="13138"/>
    <cellStyle name="Linked Cell 7 20 3 2" xfId="13139"/>
    <cellStyle name="Linked Cell 7 20 3 2 2" xfId="37538"/>
    <cellStyle name="Linked Cell 7 20 3 3" xfId="13140"/>
    <cellStyle name="Linked Cell 7 20 3 3 2" xfId="34287"/>
    <cellStyle name="Linked Cell 7 20 3 4" xfId="24508"/>
    <cellStyle name="Linked Cell 7 20 4" xfId="13141"/>
    <cellStyle name="Linked Cell 7 20 4 2" xfId="35618"/>
    <cellStyle name="Linked Cell 7 20 5" xfId="24506"/>
    <cellStyle name="Linked Cell 7 21" xfId="13142"/>
    <cellStyle name="Linked Cell 7 21 2" xfId="13143"/>
    <cellStyle name="Linked Cell 7 21 2 2" xfId="13144"/>
    <cellStyle name="Linked Cell 7 21 2 2 2" xfId="37539"/>
    <cellStyle name="Linked Cell 7 21 2 3" xfId="13145"/>
    <cellStyle name="Linked Cell 7 21 2 3 2" xfId="34707"/>
    <cellStyle name="Linked Cell 7 21 2 4" xfId="24510"/>
    <cellStyle name="Linked Cell 7 21 3" xfId="13146"/>
    <cellStyle name="Linked Cell 7 21 3 2" xfId="13147"/>
    <cellStyle name="Linked Cell 7 21 3 2 2" xfId="37540"/>
    <cellStyle name="Linked Cell 7 21 3 3" xfId="13148"/>
    <cellStyle name="Linked Cell 7 21 3 3 2" xfId="34286"/>
    <cellStyle name="Linked Cell 7 21 3 4" xfId="24511"/>
    <cellStyle name="Linked Cell 7 21 4" xfId="13149"/>
    <cellStyle name="Linked Cell 7 21 4 2" xfId="35619"/>
    <cellStyle name="Linked Cell 7 21 5" xfId="24509"/>
    <cellStyle name="Linked Cell 7 22" xfId="13150"/>
    <cellStyle name="Linked Cell 7 22 2" xfId="13151"/>
    <cellStyle name="Linked Cell 7 22 2 2" xfId="13152"/>
    <cellStyle name="Linked Cell 7 22 2 2 2" xfId="37541"/>
    <cellStyle name="Linked Cell 7 22 2 3" xfId="13153"/>
    <cellStyle name="Linked Cell 7 22 2 3 2" xfId="34708"/>
    <cellStyle name="Linked Cell 7 22 2 4" xfId="24513"/>
    <cellStyle name="Linked Cell 7 22 3" xfId="13154"/>
    <cellStyle name="Linked Cell 7 22 3 2" xfId="13155"/>
    <cellStyle name="Linked Cell 7 22 3 2 2" xfId="37542"/>
    <cellStyle name="Linked Cell 7 22 3 3" xfId="13156"/>
    <cellStyle name="Linked Cell 7 22 3 3 2" xfId="34285"/>
    <cellStyle name="Linked Cell 7 22 3 4" xfId="24514"/>
    <cellStyle name="Linked Cell 7 22 4" xfId="13157"/>
    <cellStyle name="Linked Cell 7 22 4 2" xfId="35620"/>
    <cellStyle name="Linked Cell 7 22 5" xfId="24512"/>
    <cellStyle name="Linked Cell 7 23" xfId="13158"/>
    <cellStyle name="Linked Cell 7 23 2" xfId="13159"/>
    <cellStyle name="Linked Cell 7 23 2 2" xfId="13160"/>
    <cellStyle name="Linked Cell 7 23 2 2 2" xfId="37543"/>
    <cellStyle name="Linked Cell 7 23 2 3" xfId="13161"/>
    <cellStyle name="Linked Cell 7 23 2 3 2" xfId="34709"/>
    <cellStyle name="Linked Cell 7 23 2 4" xfId="24516"/>
    <cellStyle name="Linked Cell 7 23 3" xfId="13162"/>
    <cellStyle name="Linked Cell 7 23 3 2" xfId="13163"/>
    <cellStyle name="Linked Cell 7 23 3 2 2" xfId="37544"/>
    <cellStyle name="Linked Cell 7 23 3 3" xfId="13164"/>
    <cellStyle name="Linked Cell 7 23 3 3 2" xfId="34284"/>
    <cellStyle name="Linked Cell 7 23 3 4" xfId="24517"/>
    <cellStyle name="Linked Cell 7 23 4" xfId="13165"/>
    <cellStyle name="Linked Cell 7 23 4 2" xfId="35621"/>
    <cellStyle name="Linked Cell 7 23 5" xfId="24515"/>
    <cellStyle name="Linked Cell 7 24" xfId="13166"/>
    <cellStyle name="Linked Cell 7 24 2" xfId="13167"/>
    <cellStyle name="Linked Cell 7 24 2 2" xfId="13168"/>
    <cellStyle name="Linked Cell 7 24 2 2 2" xfId="37545"/>
    <cellStyle name="Linked Cell 7 24 2 3" xfId="13169"/>
    <cellStyle name="Linked Cell 7 24 2 3 2" xfId="34710"/>
    <cellStyle name="Linked Cell 7 24 2 4" xfId="24519"/>
    <cellStyle name="Linked Cell 7 24 3" xfId="13170"/>
    <cellStyle name="Linked Cell 7 24 3 2" xfId="13171"/>
    <cellStyle name="Linked Cell 7 24 3 2 2" xfId="37546"/>
    <cellStyle name="Linked Cell 7 24 3 3" xfId="13172"/>
    <cellStyle name="Linked Cell 7 24 3 3 2" xfId="34283"/>
    <cellStyle name="Linked Cell 7 24 3 4" xfId="24520"/>
    <cellStyle name="Linked Cell 7 24 4" xfId="13173"/>
    <cellStyle name="Linked Cell 7 24 4 2" xfId="35622"/>
    <cellStyle name="Linked Cell 7 24 5" xfId="24518"/>
    <cellStyle name="Linked Cell 7 25" xfId="13174"/>
    <cellStyle name="Linked Cell 7 25 2" xfId="24521"/>
    <cellStyle name="Linked Cell 7 26" xfId="13175"/>
    <cellStyle name="Linked Cell 7 26 2" xfId="24522"/>
    <cellStyle name="Linked Cell 7 27" xfId="13176"/>
    <cellStyle name="Linked Cell 7 27 2" xfId="24523"/>
    <cellStyle name="Linked Cell 7 28" xfId="13177"/>
    <cellStyle name="Linked Cell 7 28 2" xfId="24524"/>
    <cellStyle name="Linked Cell 7 29" xfId="13178"/>
    <cellStyle name="Linked Cell 7 29 2" xfId="24525"/>
    <cellStyle name="Linked Cell 7 3" xfId="13179"/>
    <cellStyle name="Linked Cell 7 3 2" xfId="13180"/>
    <cellStyle name="Linked Cell 7 3 2 2" xfId="13181"/>
    <cellStyle name="Linked Cell 7 3 2 2 2" xfId="24528"/>
    <cellStyle name="Linked Cell 7 3 2 3" xfId="13182"/>
    <cellStyle name="Linked Cell 7 3 2 3 2" xfId="34711"/>
    <cellStyle name="Linked Cell 7 3 2 4" xfId="24527"/>
    <cellStyle name="Linked Cell 7 3 3" xfId="13183"/>
    <cellStyle name="Linked Cell 7 3 3 2" xfId="13184"/>
    <cellStyle name="Linked Cell 7 3 3 2 2" xfId="37548"/>
    <cellStyle name="Linked Cell 7 3 3 3" xfId="13185"/>
    <cellStyle name="Linked Cell 7 3 3 3 2" xfId="34282"/>
    <cellStyle name="Linked Cell 7 3 3 4" xfId="24529"/>
    <cellStyle name="Linked Cell 7 3 4" xfId="13186"/>
    <cellStyle name="Linked Cell 7 3 4 2" xfId="13187"/>
    <cellStyle name="Linked Cell 7 3 4 2 2" xfId="31287"/>
    <cellStyle name="Linked Cell 7 3 4 3" xfId="13188"/>
    <cellStyle name="Linked Cell 7 3 4 3 2" xfId="27455"/>
    <cellStyle name="Linked Cell 7 3 4 4" xfId="13189"/>
    <cellStyle name="Linked Cell 7 3 4 4 2" xfId="30806"/>
    <cellStyle name="Linked Cell 7 3 4 5" xfId="13190"/>
    <cellStyle name="Linked Cell 7 3 4 5 2" xfId="29513"/>
    <cellStyle name="Linked Cell 7 3 4 6" xfId="13191"/>
    <cellStyle name="Linked Cell 7 3 4 6 2" xfId="38914"/>
    <cellStyle name="Linked Cell 7 3 4 7" xfId="13192"/>
    <cellStyle name="Linked Cell 7 3 4 7 2" xfId="37547"/>
    <cellStyle name="Linked Cell 7 3 4 8" xfId="28289"/>
    <cellStyle name="Linked Cell 7 3 5" xfId="13193"/>
    <cellStyle name="Linked Cell 7 3 5 2" xfId="31628"/>
    <cellStyle name="Linked Cell 7 3 6" xfId="13194"/>
    <cellStyle name="Linked Cell 7 3 6 2" xfId="28396"/>
    <cellStyle name="Linked Cell 7 3 7" xfId="13195"/>
    <cellStyle name="Linked Cell 7 3 7 2" xfId="30996"/>
    <cellStyle name="Linked Cell 7 3 8" xfId="24526"/>
    <cellStyle name="Linked Cell 7 30" xfId="13196"/>
    <cellStyle name="Linked Cell 7 30 2" xfId="24530"/>
    <cellStyle name="Linked Cell 7 31" xfId="13197"/>
    <cellStyle name="Linked Cell 7 31 2" xfId="24531"/>
    <cellStyle name="Linked Cell 7 32" xfId="13198"/>
    <cellStyle name="Linked Cell 7 32 2" xfId="24532"/>
    <cellStyle name="Linked Cell 7 33" xfId="13199"/>
    <cellStyle name="Linked Cell 7 33 2" xfId="24533"/>
    <cellStyle name="Linked Cell 7 34" xfId="13200"/>
    <cellStyle name="Linked Cell 7 34 2" xfId="24534"/>
    <cellStyle name="Linked Cell 7 35" xfId="13201"/>
    <cellStyle name="Linked Cell 7 35 2" xfId="24535"/>
    <cellStyle name="Linked Cell 7 36" xfId="13202"/>
    <cellStyle name="Linked Cell 7 36 2" xfId="24536"/>
    <cellStyle name="Linked Cell 7 37" xfId="13203"/>
    <cellStyle name="Linked Cell 7 37 2" xfId="24537"/>
    <cellStyle name="Linked Cell 7 38" xfId="13204"/>
    <cellStyle name="Linked Cell 7 38 2" xfId="24538"/>
    <cellStyle name="Linked Cell 7 39" xfId="13205"/>
    <cellStyle name="Linked Cell 7 39 2" xfId="24539"/>
    <cellStyle name="Linked Cell 7 4" xfId="13206"/>
    <cellStyle name="Linked Cell 7 4 2" xfId="13207"/>
    <cellStyle name="Linked Cell 7 4 2 2" xfId="13208"/>
    <cellStyle name="Linked Cell 7 4 2 2 2" xfId="24542"/>
    <cellStyle name="Linked Cell 7 4 2 3" xfId="13209"/>
    <cellStyle name="Linked Cell 7 4 2 3 2" xfId="34712"/>
    <cellStyle name="Linked Cell 7 4 2 4" xfId="24541"/>
    <cellStyle name="Linked Cell 7 4 3" xfId="13210"/>
    <cellStyle name="Linked Cell 7 4 3 2" xfId="13211"/>
    <cellStyle name="Linked Cell 7 4 3 2 2" xfId="37550"/>
    <cellStyle name="Linked Cell 7 4 3 3" xfId="13212"/>
    <cellStyle name="Linked Cell 7 4 3 3 2" xfId="34281"/>
    <cellStyle name="Linked Cell 7 4 3 4" xfId="24543"/>
    <cellStyle name="Linked Cell 7 4 4" xfId="13213"/>
    <cellStyle name="Linked Cell 7 4 4 2" xfId="13214"/>
    <cellStyle name="Linked Cell 7 4 4 2 2" xfId="31301"/>
    <cellStyle name="Linked Cell 7 4 4 3" xfId="13215"/>
    <cellStyle name="Linked Cell 7 4 4 3 2" xfId="29266"/>
    <cellStyle name="Linked Cell 7 4 4 4" xfId="13216"/>
    <cellStyle name="Linked Cell 7 4 4 4 2" xfId="32247"/>
    <cellStyle name="Linked Cell 7 4 4 5" xfId="13217"/>
    <cellStyle name="Linked Cell 7 4 4 5 2" xfId="32845"/>
    <cellStyle name="Linked Cell 7 4 4 6" xfId="13218"/>
    <cellStyle name="Linked Cell 7 4 4 6 2" xfId="38915"/>
    <cellStyle name="Linked Cell 7 4 4 7" xfId="13219"/>
    <cellStyle name="Linked Cell 7 4 4 7 2" xfId="37549"/>
    <cellStyle name="Linked Cell 7 4 4 8" xfId="28290"/>
    <cellStyle name="Linked Cell 7 4 5" xfId="13220"/>
    <cellStyle name="Linked Cell 7 4 5 2" xfId="31627"/>
    <cellStyle name="Linked Cell 7 4 6" xfId="13221"/>
    <cellStyle name="Linked Cell 7 4 6 2" xfId="28397"/>
    <cellStyle name="Linked Cell 7 4 7" xfId="13222"/>
    <cellStyle name="Linked Cell 7 4 7 2" xfId="30995"/>
    <cellStyle name="Linked Cell 7 4 8" xfId="24540"/>
    <cellStyle name="Linked Cell 7 40" xfId="13223"/>
    <cellStyle name="Linked Cell 7 40 2" xfId="13224"/>
    <cellStyle name="Linked Cell 7 40 2 2" xfId="37551"/>
    <cellStyle name="Linked Cell 7 40 3" xfId="13225"/>
    <cellStyle name="Linked Cell 7 40 3 2" xfId="34694"/>
    <cellStyle name="Linked Cell 7 40 4" xfId="24544"/>
    <cellStyle name="Linked Cell 7 41" xfId="13226"/>
    <cellStyle name="Linked Cell 7 41 2" xfId="13227"/>
    <cellStyle name="Linked Cell 7 41 2 2" xfId="37552"/>
    <cellStyle name="Linked Cell 7 41 3" xfId="13228"/>
    <cellStyle name="Linked Cell 7 41 3 2" xfId="34299"/>
    <cellStyle name="Linked Cell 7 41 4" xfId="24545"/>
    <cellStyle name="Linked Cell 7 42" xfId="13229"/>
    <cellStyle name="Linked Cell 7 42 2" xfId="13230"/>
    <cellStyle name="Linked Cell 7 42 2 2" xfId="31232"/>
    <cellStyle name="Linked Cell 7 42 3" xfId="13231"/>
    <cellStyle name="Linked Cell 7 42 3 2" xfId="29289"/>
    <cellStyle name="Linked Cell 7 42 4" xfId="13232"/>
    <cellStyle name="Linked Cell 7 42 4 2" xfId="30780"/>
    <cellStyle name="Linked Cell 7 42 5" xfId="13233"/>
    <cellStyle name="Linked Cell 7 42 5 2" xfId="32843"/>
    <cellStyle name="Linked Cell 7 42 6" xfId="13234"/>
    <cellStyle name="Linked Cell 7 42 6 2" xfId="38912"/>
    <cellStyle name="Linked Cell 7 42 7" xfId="13235"/>
    <cellStyle name="Linked Cell 7 42 7 2" xfId="37514"/>
    <cellStyle name="Linked Cell 7 42 8" xfId="28287"/>
    <cellStyle name="Linked Cell 7 43" xfId="13236"/>
    <cellStyle name="Linked Cell 7 43 2" xfId="31630"/>
    <cellStyle name="Linked Cell 7 44" xfId="13237"/>
    <cellStyle name="Linked Cell 7 44 2" xfId="28394"/>
    <cellStyle name="Linked Cell 7 45" xfId="13238"/>
    <cellStyle name="Linked Cell 7 45 2" xfId="31006"/>
    <cellStyle name="Linked Cell 7 46" xfId="24471"/>
    <cellStyle name="Linked Cell 7 5" xfId="13239"/>
    <cellStyle name="Linked Cell 7 5 2" xfId="13240"/>
    <cellStyle name="Linked Cell 7 5 2 2" xfId="13241"/>
    <cellStyle name="Linked Cell 7 5 2 2 2" xfId="24548"/>
    <cellStyle name="Linked Cell 7 5 2 3" xfId="13242"/>
    <cellStyle name="Linked Cell 7 5 2 3 2" xfId="34713"/>
    <cellStyle name="Linked Cell 7 5 2 4" xfId="24547"/>
    <cellStyle name="Linked Cell 7 5 3" xfId="13243"/>
    <cellStyle name="Linked Cell 7 5 3 2" xfId="13244"/>
    <cellStyle name="Linked Cell 7 5 3 2 2" xfId="37554"/>
    <cellStyle name="Linked Cell 7 5 3 3" xfId="13245"/>
    <cellStyle name="Linked Cell 7 5 3 3 2" xfId="34280"/>
    <cellStyle name="Linked Cell 7 5 3 4" xfId="24549"/>
    <cellStyle name="Linked Cell 7 5 4" xfId="13246"/>
    <cellStyle name="Linked Cell 7 5 4 2" xfId="13247"/>
    <cellStyle name="Linked Cell 7 5 4 2 2" xfId="31307"/>
    <cellStyle name="Linked Cell 7 5 4 3" xfId="13248"/>
    <cellStyle name="Linked Cell 7 5 4 3 2" xfId="29265"/>
    <cellStyle name="Linked Cell 7 5 4 4" xfId="13249"/>
    <cellStyle name="Linked Cell 7 5 4 4 2" xfId="30823"/>
    <cellStyle name="Linked Cell 7 5 4 5" xfId="13250"/>
    <cellStyle name="Linked Cell 7 5 4 5 2" xfId="29512"/>
    <cellStyle name="Linked Cell 7 5 4 6" xfId="13251"/>
    <cellStyle name="Linked Cell 7 5 4 6 2" xfId="38916"/>
    <cellStyle name="Linked Cell 7 5 4 7" xfId="13252"/>
    <cellStyle name="Linked Cell 7 5 4 7 2" xfId="37553"/>
    <cellStyle name="Linked Cell 7 5 4 8" xfId="28291"/>
    <cellStyle name="Linked Cell 7 5 5" xfId="13253"/>
    <cellStyle name="Linked Cell 7 5 5 2" xfId="31626"/>
    <cellStyle name="Linked Cell 7 5 6" xfId="13254"/>
    <cellStyle name="Linked Cell 7 5 6 2" xfId="31579"/>
    <cellStyle name="Linked Cell 7 5 7" xfId="13255"/>
    <cellStyle name="Linked Cell 7 5 7 2" xfId="30991"/>
    <cellStyle name="Linked Cell 7 5 8" xfId="24546"/>
    <cellStyle name="Linked Cell 7 6" xfId="13256"/>
    <cellStyle name="Linked Cell 7 6 2" xfId="13257"/>
    <cellStyle name="Linked Cell 7 6 2 2" xfId="13258"/>
    <cellStyle name="Linked Cell 7 6 2 2 2" xfId="24552"/>
    <cellStyle name="Linked Cell 7 6 2 3" xfId="13259"/>
    <cellStyle name="Linked Cell 7 6 2 3 2" xfId="34714"/>
    <cellStyle name="Linked Cell 7 6 2 4" xfId="24551"/>
    <cellStyle name="Linked Cell 7 6 3" xfId="13260"/>
    <cellStyle name="Linked Cell 7 6 3 2" xfId="13261"/>
    <cellStyle name="Linked Cell 7 6 3 2 2" xfId="37556"/>
    <cellStyle name="Linked Cell 7 6 3 3" xfId="13262"/>
    <cellStyle name="Linked Cell 7 6 3 3 2" xfId="34279"/>
    <cellStyle name="Linked Cell 7 6 3 4" xfId="24553"/>
    <cellStyle name="Linked Cell 7 6 4" xfId="13263"/>
    <cellStyle name="Linked Cell 7 6 4 2" xfId="13264"/>
    <cellStyle name="Linked Cell 7 6 4 2 2" xfId="31311"/>
    <cellStyle name="Linked Cell 7 6 4 3" xfId="13265"/>
    <cellStyle name="Linked Cell 7 6 4 3 2" xfId="29264"/>
    <cellStyle name="Linked Cell 7 6 4 4" xfId="13266"/>
    <cellStyle name="Linked Cell 7 6 4 4 2" xfId="30828"/>
    <cellStyle name="Linked Cell 7 6 4 5" xfId="13267"/>
    <cellStyle name="Linked Cell 7 6 4 5 2" xfId="29510"/>
    <cellStyle name="Linked Cell 7 6 4 6" xfId="13268"/>
    <cellStyle name="Linked Cell 7 6 4 6 2" xfId="38917"/>
    <cellStyle name="Linked Cell 7 6 4 7" xfId="13269"/>
    <cellStyle name="Linked Cell 7 6 4 7 2" xfId="37555"/>
    <cellStyle name="Linked Cell 7 6 4 8" xfId="28292"/>
    <cellStyle name="Linked Cell 7 6 5" xfId="13270"/>
    <cellStyle name="Linked Cell 7 6 5 2" xfId="31625"/>
    <cellStyle name="Linked Cell 7 6 6" xfId="13271"/>
    <cellStyle name="Linked Cell 7 6 6 2" xfId="31580"/>
    <cellStyle name="Linked Cell 7 6 7" xfId="13272"/>
    <cellStyle name="Linked Cell 7 6 7 2" xfId="32305"/>
    <cellStyle name="Linked Cell 7 6 8" xfId="24550"/>
    <cellStyle name="Linked Cell 7 7" xfId="13273"/>
    <cellStyle name="Linked Cell 7 7 2" xfId="13274"/>
    <cellStyle name="Linked Cell 7 7 2 2" xfId="13275"/>
    <cellStyle name="Linked Cell 7 7 2 2 2" xfId="37557"/>
    <cellStyle name="Linked Cell 7 7 2 3" xfId="13276"/>
    <cellStyle name="Linked Cell 7 7 2 3 2" xfId="34715"/>
    <cellStyle name="Linked Cell 7 7 2 4" xfId="24555"/>
    <cellStyle name="Linked Cell 7 7 3" xfId="13277"/>
    <cellStyle name="Linked Cell 7 7 3 2" xfId="13278"/>
    <cellStyle name="Linked Cell 7 7 3 2 2" xfId="37558"/>
    <cellStyle name="Linked Cell 7 7 3 3" xfId="13279"/>
    <cellStyle name="Linked Cell 7 7 3 3 2" xfId="34278"/>
    <cellStyle name="Linked Cell 7 7 3 4" xfId="24556"/>
    <cellStyle name="Linked Cell 7 7 4" xfId="13280"/>
    <cellStyle name="Linked Cell 7 7 4 2" xfId="35623"/>
    <cellStyle name="Linked Cell 7 7 5" xfId="24554"/>
    <cellStyle name="Linked Cell 7 8" xfId="13281"/>
    <cellStyle name="Linked Cell 7 8 2" xfId="13282"/>
    <cellStyle name="Linked Cell 7 8 2 2" xfId="13283"/>
    <cellStyle name="Linked Cell 7 8 2 2 2" xfId="37559"/>
    <cellStyle name="Linked Cell 7 8 2 3" xfId="13284"/>
    <cellStyle name="Linked Cell 7 8 2 3 2" xfId="34716"/>
    <cellStyle name="Linked Cell 7 8 2 4" xfId="24558"/>
    <cellStyle name="Linked Cell 7 8 3" xfId="13285"/>
    <cellStyle name="Linked Cell 7 8 3 2" xfId="13286"/>
    <cellStyle name="Linked Cell 7 8 3 2 2" xfId="37560"/>
    <cellStyle name="Linked Cell 7 8 3 3" xfId="13287"/>
    <cellStyle name="Linked Cell 7 8 3 3 2" xfId="34277"/>
    <cellStyle name="Linked Cell 7 8 3 4" xfId="24559"/>
    <cellStyle name="Linked Cell 7 8 4" xfId="13288"/>
    <cellStyle name="Linked Cell 7 8 4 2" xfId="35624"/>
    <cellStyle name="Linked Cell 7 8 5" xfId="24557"/>
    <cellStyle name="Linked Cell 7 9" xfId="13289"/>
    <cellStyle name="Linked Cell 7 9 2" xfId="13290"/>
    <cellStyle name="Linked Cell 7 9 2 2" xfId="13291"/>
    <cellStyle name="Linked Cell 7 9 2 2 2" xfId="37561"/>
    <cellStyle name="Linked Cell 7 9 2 3" xfId="13292"/>
    <cellStyle name="Linked Cell 7 9 2 3 2" xfId="34717"/>
    <cellStyle name="Linked Cell 7 9 2 4" xfId="24561"/>
    <cellStyle name="Linked Cell 7 9 3" xfId="13293"/>
    <cellStyle name="Linked Cell 7 9 3 2" xfId="13294"/>
    <cellStyle name="Linked Cell 7 9 3 2 2" xfId="37562"/>
    <cellStyle name="Linked Cell 7 9 3 3" xfId="13295"/>
    <cellStyle name="Linked Cell 7 9 3 3 2" xfId="34276"/>
    <cellStyle name="Linked Cell 7 9 3 4" xfId="24562"/>
    <cellStyle name="Linked Cell 7 9 4" xfId="13296"/>
    <cellStyle name="Linked Cell 7 9 4 2" xfId="35625"/>
    <cellStyle name="Linked Cell 7 9 5" xfId="24560"/>
    <cellStyle name="Linked Cell 8" xfId="13297"/>
    <cellStyle name="Linked Cell 8 2" xfId="13298"/>
    <cellStyle name="Linked Cell 8 2 2" xfId="13299"/>
    <cellStyle name="Linked Cell 8 2 2 2" xfId="24565"/>
    <cellStyle name="Linked Cell 8 2 3" xfId="13300"/>
    <cellStyle name="Linked Cell 8 2 3 2" xfId="34718"/>
    <cellStyle name="Linked Cell 8 2 4" xfId="24564"/>
    <cellStyle name="Linked Cell 8 3" xfId="13301"/>
    <cellStyle name="Linked Cell 8 3 2" xfId="13302"/>
    <cellStyle name="Linked Cell 8 3 2 2" xfId="37564"/>
    <cellStyle name="Linked Cell 8 3 3" xfId="13303"/>
    <cellStyle name="Linked Cell 8 3 3 2" xfId="34275"/>
    <cellStyle name="Linked Cell 8 3 4" xfId="24566"/>
    <cellStyle name="Linked Cell 8 4" xfId="13304"/>
    <cellStyle name="Linked Cell 8 4 2" xfId="13305"/>
    <cellStyle name="Linked Cell 8 4 2 2" xfId="31324"/>
    <cellStyle name="Linked Cell 8 4 3" xfId="13306"/>
    <cellStyle name="Linked Cell 8 4 3 2" xfId="29263"/>
    <cellStyle name="Linked Cell 8 4 4" xfId="13307"/>
    <cellStyle name="Linked Cell 8 4 4 2" xfId="32250"/>
    <cellStyle name="Linked Cell 8 4 5" xfId="13308"/>
    <cellStyle name="Linked Cell 8 4 5 2" xfId="32849"/>
    <cellStyle name="Linked Cell 8 4 6" xfId="13309"/>
    <cellStyle name="Linked Cell 8 4 6 2" xfId="38918"/>
    <cellStyle name="Linked Cell 8 4 7" xfId="13310"/>
    <cellStyle name="Linked Cell 8 4 7 2" xfId="37563"/>
    <cellStyle name="Linked Cell 8 4 8" xfId="28293"/>
    <cellStyle name="Linked Cell 8 5" xfId="13311"/>
    <cellStyle name="Linked Cell 8 5 2" xfId="31624"/>
    <cellStyle name="Linked Cell 8 6" xfId="13312"/>
    <cellStyle name="Linked Cell 8 6 2" xfId="31581"/>
    <cellStyle name="Linked Cell 8 7" xfId="13313"/>
    <cellStyle name="Linked Cell 8 7 2" xfId="27356"/>
    <cellStyle name="Linked Cell 8 8" xfId="24563"/>
    <cellStyle name="Linked Cell 9" xfId="13314"/>
    <cellStyle name="Linked Cell 9 2" xfId="13315"/>
    <cellStyle name="Linked Cell 9 2 2" xfId="24568"/>
    <cellStyle name="Linked Cell 9 3" xfId="13316"/>
    <cellStyle name="Linked Cell 9 3 2" xfId="34636"/>
    <cellStyle name="Linked Cell 9 4" xfId="24567"/>
    <cellStyle name="Millares [0]_BRASIL (2)" xfId="13317"/>
    <cellStyle name="Millares_5670-t123" xfId="13318"/>
    <cellStyle name="Milliers [0]_!!!GO" xfId="13319"/>
    <cellStyle name="Milliers_!!!GO" xfId="13320"/>
    <cellStyle name="Moneda [0]_BRASIL (2)" xfId="13321"/>
    <cellStyle name="Moneda_5670-t123" xfId="13322"/>
    <cellStyle name="Monétaire [0]_!!!GO" xfId="13323"/>
    <cellStyle name="Monétaire_!!!GO" xfId="13324"/>
    <cellStyle name="Neutral 10" xfId="13325"/>
    <cellStyle name="Neutral 10 2" xfId="13326"/>
    <cellStyle name="Neutral 10 2 2" xfId="37566"/>
    <cellStyle name="Neutral 10 3" xfId="13327"/>
    <cellStyle name="Neutral 10 3 2" xfId="34274"/>
    <cellStyle name="Neutral 10 4" xfId="24570"/>
    <cellStyle name="Neutral 11" xfId="13328"/>
    <cellStyle name="Neutral 11 2" xfId="13329"/>
    <cellStyle name="Neutral 11 2 2" xfId="31326"/>
    <cellStyle name="Neutral 11 3" xfId="13330"/>
    <cellStyle name="Neutral 11 3 2" xfId="29262"/>
    <cellStyle name="Neutral 11 4" xfId="13331"/>
    <cellStyle name="Neutral 11 4 2" xfId="30847"/>
    <cellStyle name="Neutral 11 5" xfId="13332"/>
    <cellStyle name="Neutral 11 5 2" xfId="32850"/>
    <cellStyle name="Neutral 11 6" xfId="13333"/>
    <cellStyle name="Neutral 11 6 2" xfId="38919"/>
    <cellStyle name="Neutral 11 7" xfId="13334"/>
    <cellStyle name="Neutral 11 7 2" xfId="37565"/>
    <cellStyle name="Neutral 11 8" xfId="28294"/>
    <cellStyle name="Neutral 12" xfId="13335"/>
    <cellStyle name="Neutral 12 2" xfId="31623"/>
    <cellStyle name="Neutral 13" xfId="13336"/>
    <cellStyle name="Neutral 13 2" xfId="31582"/>
    <cellStyle name="Neutral 14" xfId="13337"/>
    <cellStyle name="Neutral 14 2" xfId="30990"/>
    <cellStyle name="Neutral 2" xfId="13338"/>
    <cellStyle name="Neutral 2 10" xfId="13339"/>
    <cellStyle name="Neutral 2 10 2" xfId="13340"/>
    <cellStyle name="Neutral 2 10 2 2" xfId="13341"/>
    <cellStyle name="Neutral 2 10 2 2 2" xfId="31328"/>
    <cellStyle name="Neutral 2 10 2 3" xfId="13342"/>
    <cellStyle name="Neutral 2 10 2 3 2" xfId="29261"/>
    <cellStyle name="Neutral 2 10 2 4" xfId="13343"/>
    <cellStyle name="Neutral 2 10 2 4 2" xfId="30851"/>
    <cellStyle name="Neutral 2 10 2 5" xfId="13344"/>
    <cellStyle name="Neutral 2 10 2 5 2" xfId="32852"/>
    <cellStyle name="Neutral 2 10 2 6" xfId="13345"/>
    <cellStyle name="Neutral 2 10 2 6 2" xfId="38921"/>
    <cellStyle name="Neutral 2 10 2 7" xfId="28296"/>
    <cellStyle name="Neutral 2 10 3" xfId="13346"/>
    <cellStyle name="Neutral 2 10 3 2" xfId="28435"/>
    <cellStyle name="Neutral 2 10 4" xfId="13347"/>
    <cellStyle name="Neutral 2 10 4 2" xfId="28398"/>
    <cellStyle name="Neutral 2 10 5" xfId="13348"/>
    <cellStyle name="Neutral 2 10 5 2" xfId="27355"/>
    <cellStyle name="Neutral 2 10 6" xfId="24572"/>
    <cellStyle name="Neutral 2 11" xfId="13349"/>
    <cellStyle name="Neutral 2 11 2" xfId="13350"/>
    <cellStyle name="Neutral 2 11 2 2" xfId="13351"/>
    <cellStyle name="Neutral 2 11 2 2 2" xfId="31329"/>
    <cellStyle name="Neutral 2 11 2 3" xfId="13352"/>
    <cellStyle name="Neutral 2 11 2 3 2" xfId="29260"/>
    <cellStyle name="Neutral 2 11 2 4" xfId="13353"/>
    <cellStyle name="Neutral 2 11 2 4 2" xfId="30852"/>
    <cellStyle name="Neutral 2 11 2 5" xfId="13354"/>
    <cellStyle name="Neutral 2 11 2 5 2" xfId="32853"/>
    <cellStyle name="Neutral 2 11 2 6" xfId="13355"/>
    <cellStyle name="Neutral 2 11 2 6 2" xfId="38922"/>
    <cellStyle name="Neutral 2 11 2 7" xfId="28297"/>
    <cellStyle name="Neutral 2 11 3" xfId="13356"/>
    <cellStyle name="Neutral 2 11 3 2" xfId="28434"/>
    <cellStyle name="Neutral 2 11 4" xfId="13357"/>
    <cellStyle name="Neutral 2 11 4 2" xfId="31584"/>
    <cellStyle name="Neutral 2 11 5" xfId="13358"/>
    <cellStyle name="Neutral 2 11 5 2" xfId="29077"/>
    <cellStyle name="Neutral 2 11 6" xfId="24573"/>
    <cellStyle name="Neutral 2 12" xfId="13359"/>
    <cellStyle name="Neutral 2 12 2" xfId="13360"/>
    <cellStyle name="Neutral 2 12 2 2" xfId="13361"/>
    <cellStyle name="Neutral 2 12 2 2 2" xfId="31330"/>
    <cellStyle name="Neutral 2 12 2 3" xfId="13362"/>
    <cellStyle name="Neutral 2 12 2 3 2" xfId="29259"/>
    <cellStyle name="Neutral 2 12 2 4" xfId="13363"/>
    <cellStyle name="Neutral 2 12 2 4 2" xfId="32251"/>
    <cellStyle name="Neutral 2 12 2 5" xfId="13364"/>
    <cellStyle name="Neutral 2 12 2 5 2" xfId="32854"/>
    <cellStyle name="Neutral 2 12 2 6" xfId="13365"/>
    <cellStyle name="Neutral 2 12 2 6 2" xfId="38923"/>
    <cellStyle name="Neutral 2 12 2 7" xfId="28298"/>
    <cellStyle name="Neutral 2 12 3" xfId="13366"/>
    <cellStyle name="Neutral 2 12 3 2" xfId="28433"/>
    <cellStyle name="Neutral 2 12 4" xfId="13367"/>
    <cellStyle name="Neutral 2 12 4 2" xfId="31585"/>
    <cellStyle name="Neutral 2 12 5" xfId="13368"/>
    <cellStyle name="Neutral 2 12 5 2" xfId="29076"/>
    <cellStyle name="Neutral 2 12 6" xfId="24574"/>
    <cellStyle name="Neutral 2 13" xfId="13369"/>
    <cellStyle name="Neutral 2 13 2" xfId="13370"/>
    <cellStyle name="Neutral 2 13 2 2" xfId="13371"/>
    <cellStyle name="Neutral 2 13 2 2 2" xfId="31331"/>
    <cellStyle name="Neutral 2 13 2 3" xfId="13372"/>
    <cellStyle name="Neutral 2 13 2 3 2" xfId="27453"/>
    <cellStyle name="Neutral 2 13 2 4" xfId="13373"/>
    <cellStyle name="Neutral 2 13 2 4 2" xfId="30854"/>
    <cellStyle name="Neutral 2 13 2 5" xfId="13374"/>
    <cellStyle name="Neutral 2 13 2 5 2" xfId="32856"/>
    <cellStyle name="Neutral 2 13 2 6" xfId="13375"/>
    <cellStyle name="Neutral 2 13 2 6 2" xfId="38924"/>
    <cellStyle name="Neutral 2 13 2 7" xfId="28299"/>
    <cellStyle name="Neutral 2 13 3" xfId="13376"/>
    <cellStyle name="Neutral 2 13 3 2" xfId="28432"/>
    <cellStyle name="Neutral 2 13 4" xfId="13377"/>
    <cellStyle name="Neutral 2 13 4 2" xfId="31586"/>
    <cellStyle name="Neutral 2 13 5" xfId="13378"/>
    <cellStyle name="Neutral 2 13 5 2" xfId="29075"/>
    <cellStyle name="Neutral 2 13 6" xfId="24575"/>
    <cellStyle name="Neutral 2 14" xfId="13379"/>
    <cellStyle name="Neutral 2 14 2" xfId="13380"/>
    <cellStyle name="Neutral 2 14 2 2" xfId="13381"/>
    <cellStyle name="Neutral 2 14 2 2 2" xfId="31332"/>
    <cellStyle name="Neutral 2 14 2 3" xfId="13382"/>
    <cellStyle name="Neutral 2 14 2 3 2" xfId="27452"/>
    <cellStyle name="Neutral 2 14 2 4" xfId="13383"/>
    <cellStyle name="Neutral 2 14 2 4 2" xfId="30867"/>
    <cellStyle name="Neutral 2 14 2 5" xfId="13384"/>
    <cellStyle name="Neutral 2 14 2 5 2" xfId="32857"/>
    <cellStyle name="Neutral 2 14 2 6" xfId="13385"/>
    <cellStyle name="Neutral 2 14 2 6 2" xfId="38925"/>
    <cellStyle name="Neutral 2 14 2 7" xfId="28300"/>
    <cellStyle name="Neutral 2 14 3" xfId="13386"/>
    <cellStyle name="Neutral 2 14 3 2" xfId="28431"/>
    <cellStyle name="Neutral 2 14 4" xfId="13387"/>
    <cellStyle name="Neutral 2 14 4 2" xfId="27321"/>
    <cellStyle name="Neutral 2 14 5" xfId="13388"/>
    <cellStyle name="Neutral 2 14 5 2" xfId="29073"/>
    <cellStyle name="Neutral 2 14 6" xfId="24576"/>
    <cellStyle name="Neutral 2 15" xfId="13389"/>
    <cellStyle name="Neutral 2 15 2" xfId="13390"/>
    <cellStyle name="Neutral 2 15 2 2" xfId="13391"/>
    <cellStyle name="Neutral 2 15 2 2 2" xfId="31333"/>
    <cellStyle name="Neutral 2 15 2 3" xfId="13392"/>
    <cellStyle name="Neutral 2 15 2 3 2" xfId="27451"/>
    <cellStyle name="Neutral 2 15 2 4" xfId="13393"/>
    <cellStyle name="Neutral 2 15 2 4 2" xfId="30868"/>
    <cellStyle name="Neutral 2 15 2 5" xfId="13394"/>
    <cellStyle name="Neutral 2 15 2 5 2" xfId="32858"/>
    <cellStyle name="Neutral 2 15 2 6" xfId="13395"/>
    <cellStyle name="Neutral 2 15 2 6 2" xfId="38926"/>
    <cellStyle name="Neutral 2 15 2 7" xfId="28301"/>
    <cellStyle name="Neutral 2 15 3" xfId="13396"/>
    <cellStyle name="Neutral 2 15 3 2" xfId="28430"/>
    <cellStyle name="Neutral 2 15 4" xfId="13397"/>
    <cellStyle name="Neutral 2 15 4 2" xfId="27322"/>
    <cellStyle name="Neutral 2 15 5" xfId="13398"/>
    <cellStyle name="Neutral 2 15 5 2" xfId="29072"/>
    <cellStyle name="Neutral 2 15 6" xfId="24577"/>
    <cellStyle name="Neutral 2 16" xfId="13399"/>
    <cellStyle name="Neutral 2 16 2" xfId="13400"/>
    <cellStyle name="Neutral 2 16 2 2" xfId="13401"/>
    <cellStyle name="Neutral 2 16 2 2 2" xfId="31334"/>
    <cellStyle name="Neutral 2 16 2 3" xfId="13402"/>
    <cellStyle name="Neutral 2 16 2 3 2" xfId="29258"/>
    <cellStyle name="Neutral 2 16 2 4" xfId="13403"/>
    <cellStyle name="Neutral 2 16 2 4 2" xfId="32252"/>
    <cellStyle name="Neutral 2 16 2 5" xfId="13404"/>
    <cellStyle name="Neutral 2 16 2 5 2" xfId="32859"/>
    <cellStyle name="Neutral 2 16 2 6" xfId="13405"/>
    <cellStyle name="Neutral 2 16 2 6 2" xfId="38927"/>
    <cellStyle name="Neutral 2 16 2 7" xfId="28302"/>
    <cellStyle name="Neutral 2 16 3" xfId="13406"/>
    <cellStyle name="Neutral 2 16 3 2" xfId="28429"/>
    <cellStyle name="Neutral 2 16 4" xfId="13407"/>
    <cellStyle name="Neutral 2 16 4 2" xfId="31587"/>
    <cellStyle name="Neutral 2 16 5" xfId="13408"/>
    <cellStyle name="Neutral 2 16 5 2" xfId="29071"/>
    <cellStyle name="Neutral 2 16 6" xfId="24578"/>
    <cellStyle name="Neutral 2 17" xfId="13409"/>
    <cellStyle name="Neutral 2 17 2" xfId="13410"/>
    <cellStyle name="Neutral 2 17 2 2" xfId="13411"/>
    <cellStyle name="Neutral 2 17 2 2 2" xfId="31335"/>
    <cellStyle name="Neutral 2 17 2 3" xfId="13412"/>
    <cellStyle name="Neutral 2 17 2 3 2" xfId="29257"/>
    <cellStyle name="Neutral 2 17 2 4" xfId="13413"/>
    <cellStyle name="Neutral 2 17 2 4 2" xfId="32253"/>
    <cellStyle name="Neutral 2 17 2 5" xfId="13414"/>
    <cellStyle name="Neutral 2 17 2 5 2" xfId="32860"/>
    <cellStyle name="Neutral 2 17 2 6" xfId="13415"/>
    <cellStyle name="Neutral 2 17 2 6 2" xfId="38928"/>
    <cellStyle name="Neutral 2 17 2 7" xfId="28303"/>
    <cellStyle name="Neutral 2 17 3" xfId="13416"/>
    <cellStyle name="Neutral 2 17 3 2" xfId="28428"/>
    <cellStyle name="Neutral 2 17 4" xfId="13417"/>
    <cellStyle name="Neutral 2 17 4 2" xfId="31588"/>
    <cellStyle name="Neutral 2 17 5" xfId="13418"/>
    <cellStyle name="Neutral 2 17 5 2" xfId="29070"/>
    <cellStyle name="Neutral 2 17 6" xfId="24579"/>
    <cellStyle name="Neutral 2 18" xfId="13419"/>
    <cellStyle name="Neutral 2 18 2" xfId="13420"/>
    <cellStyle name="Neutral 2 18 2 2" xfId="13421"/>
    <cellStyle name="Neutral 2 18 2 2 2" xfId="31336"/>
    <cellStyle name="Neutral 2 18 2 3" xfId="13422"/>
    <cellStyle name="Neutral 2 18 2 3 2" xfId="29256"/>
    <cellStyle name="Neutral 2 18 2 4" xfId="13423"/>
    <cellStyle name="Neutral 2 18 2 4 2" xfId="32254"/>
    <cellStyle name="Neutral 2 18 2 5" xfId="13424"/>
    <cellStyle name="Neutral 2 18 2 5 2" xfId="29508"/>
    <cellStyle name="Neutral 2 18 2 6" xfId="13425"/>
    <cellStyle name="Neutral 2 18 2 6 2" xfId="38929"/>
    <cellStyle name="Neutral 2 18 2 7" xfId="28304"/>
    <cellStyle name="Neutral 2 18 3" xfId="13426"/>
    <cellStyle name="Neutral 2 18 3 2" xfId="31621"/>
    <cellStyle name="Neutral 2 18 4" xfId="13427"/>
    <cellStyle name="Neutral 2 18 4 2" xfId="27323"/>
    <cellStyle name="Neutral 2 18 5" xfId="13428"/>
    <cellStyle name="Neutral 2 18 5 2" xfId="29069"/>
    <cellStyle name="Neutral 2 18 6" xfId="24580"/>
    <cellStyle name="Neutral 2 19" xfId="13429"/>
    <cellStyle name="Neutral 2 19 2" xfId="13430"/>
    <cellStyle name="Neutral 2 19 2 2" xfId="13431"/>
    <cellStyle name="Neutral 2 19 2 2 2" xfId="31337"/>
    <cellStyle name="Neutral 2 19 2 3" xfId="13432"/>
    <cellStyle name="Neutral 2 19 2 3 2" xfId="29255"/>
    <cellStyle name="Neutral 2 19 2 4" xfId="13433"/>
    <cellStyle name="Neutral 2 19 2 4 2" xfId="30869"/>
    <cellStyle name="Neutral 2 19 2 5" xfId="13434"/>
    <cellStyle name="Neutral 2 19 2 5 2" xfId="29506"/>
    <cellStyle name="Neutral 2 19 2 6" xfId="13435"/>
    <cellStyle name="Neutral 2 19 2 6 2" xfId="38930"/>
    <cellStyle name="Neutral 2 19 2 7" xfId="28305"/>
    <cellStyle name="Neutral 2 19 3" xfId="13436"/>
    <cellStyle name="Neutral 2 19 3 2" xfId="31620"/>
    <cellStyle name="Neutral 2 19 4" xfId="13437"/>
    <cellStyle name="Neutral 2 19 4 2" xfId="27324"/>
    <cellStyle name="Neutral 2 19 5" xfId="13438"/>
    <cellStyle name="Neutral 2 19 5 2" xfId="29068"/>
    <cellStyle name="Neutral 2 19 6" xfId="24581"/>
    <cellStyle name="Neutral 2 2" xfId="13439"/>
    <cellStyle name="Neutral 2 2 2" xfId="13440"/>
    <cellStyle name="Neutral 2 2 2 2" xfId="13441"/>
    <cellStyle name="Neutral 2 2 2 2 2" xfId="24584"/>
    <cellStyle name="Neutral 2 2 2 3" xfId="13442"/>
    <cellStyle name="Neutral 2 2 2 3 2" xfId="34720"/>
    <cellStyle name="Neutral 2 2 2 4" xfId="24583"/>
    <cellStyle name="Neutral 2 2 3" xfId="13443"/>
    <cellStyle name="Neutral 2 2 3 2" xfId="13444"/>
    <cellStyle name="Neutral 2 2 3 2 2" xfId="37568"/>
    <cellStyle name="Neutral 2 2 3 3" xfId="13445"/>
    <cellStyle name="Neutral 2 2 3 3 2" xfId="34273"/>
    <cellStyle name="Neutral 2 2 3 4" xfId="24585"/>
    <cellStyle name="Neutral 2 2 4" xfId="13446"/>
    <cellStyle name="Neutral 2 2 4 2" xfId="13447"/>
    <cellStyle name="Neutral 2 2 4 2 2" xfId="31338"/>
    <cellStyle name="Neutral 2 2 4 3" xfId="13448"/>
    <cellStyle name="Neutral 2 2 4 3 2" xfId="29254"/>
    <cellStyle name="Neutral 2 2 4 4" xfId="13449"/>
    <cellStyle name="Neutral 2 2 4 4 2" xfId="30873"/>
    <cellStyle name="Neutral 2 2 4 5" xfId="13450"/>
    <cellStyle name="Neutral 2 2 4 5 2" xfId="29505"/>
    <cellStyle name="Neutral 2 2 4 6" xfId="13451"/>
    <cellStyle name="Neutral 2 2 4 6 2" xfId="38931"/>
    <cellStyle name="Neutral 2 2 4 7" xfId="13452"/>
    <cellStyle name="Neutral 2 2 4 7 2" xfId="37567"/>
    <cellStyle name="Neutral 2 2 4 8" xfId="28306"/>
    <cellStyle name="Neutral 2 2 5" xfId="13453"/>
    <cellStyle name="Neutral 2 2 5 2" xfId="31619"/>
    <cellStyle name="Neutral 2 2 6" xfId="13454"/>
    <cellStyle name="Neutral 2 2 6 2" xfId="27325"/>
    <cellStyle name="Neutral 2 2 7" xfId="13455"/>
    <cellStyle name="Neutral 2 2 7 2" xfId="27353"/>
    <cellStyle name="Neutral 2 2 8" xfId="24582"/>
    <cellStyle name="Neutral 2 20" xfId="13456"/>
    <cellStyle name="Neutral 2 20 2" xfId="13457"/>
    <cellStyle name="Neutral 2 20 2 2" xfId="13458"/>
    <cellStyle name="Neutral 2 20 2 2 2" xfId="31339"/>
    <cellStyle name="Neutral 2 20 2 3" xfId="13459"/>
    <cellStyle name="Neutral 2 20 2 3 2" xfId="29253"/>
    <cellStyle name="Neutral 2 20 2 4" xfId="13460"/>
    <cellStyle name="Neutral 2 20 2 4 2" xfId="30885"/>
    <cellStyle name="Neutral 2 20 2 5" xfId="13461"/>
    <cellStyle name="Neutral 2 20 2 5 2" xfId="29504"/>
    <cellStyle name="Neutral 2 20 2 6" xfId="13462"/>
    <cellStyle name="Neutral 2 20 2 6 2" xfId="38932"/>
    <cellStyle name="Neutral 2 20 2 7" xfId="28307"/>
    <cellStyle name="Neutral 2 20 3" xfId="13463"/>
    <cellStyle name="Neutral 2 20 3 2" xfId="31618"/>
    <cellStyle name="Neutral 2 20 4" xfId="13464"/>
    <cellStyle name="Neutral 2 20 4 2" xfId="27326"/>
    <cellStyle name="Neutral 2 20 5" xfId="13465"/>
    <cellStyle name="Neutral 2 20 5 2" xfId="29067"/>
    <cellStyle name="Neutral 2 20 6" xfId="24586"/>
    <cellStyle name="Neutral 2 21" xfId="13466"/>
    <cellStyle name="Neutral 2 21 2" xfId="13467"/>
    <cellStyle name="Neutral 2 21 2 2" xfId="13468"/>
    <cellStyle name="Neutral 2 21 2 2 2" xfId="31340"/>
    <cellStyle name="Neutral 2 21 2 3" xfId="13469"/>
    <cellStyle name="Neutral 2 21 2 3 2" xfId="29252"/>
    <cellStyle name="Neutral 2 21 2 4" xfId="13470"/>
    <cellStyle name="Neutral 2 21 2 4 2" xfId="30886"/>
    <cellStyle name="Neutral 2 21 2 5" xfId="13471"/>
    <cellStyle name="Neutral 2 21 2 5 2" xfId="29503"/>
    <cellStyle name="Neutral 2 21 2 6" xfId="13472"/>
    <cellStyle name="Neutral 2 21 2 6 2" xfId="38933"/>
    <cellStyle name="Neutral 2 21 2 7" xfId="28308"/>
    <cellStyle name="Neutral 2 21 3" xfId="13473"/>
    <cellStyle name="Neutral 2 21 3 2" xfId="31617"/>
    <cellStyle name="Neutral 2 21 4" xfId="13474"/>
    <cellStyle name="Neutral 2 21 4 2" xfId="27327"/>
    <cellStyle name="Neutral 2 21 5" xfId="13475"/>
    <cellStyle name="Neutral 2 21 5 2" xfId="29066"/>
    <cellStyle name="Neutral 2 21 6" xfId="24587"/>
    <cellStyle name="Neutral 2 22" xfId="13476"/>
    <cellStyle name="Neutral 2 22 2" xfId="13477"/>
    <cellStyle name="Neutral 2 22 2 2" xfId="24589"/>
    <cellStyle name="Neutral 2 22 3" xfId="13478"/>
    <cellStyle name="Neutral 2 22 3 2" xfId="24590"/>
    <cellStyle name="Neutral 2 22 4" xfId="13479"/>
    <cellStyle name="Neutral 2 22 4 2" xfId="24591"/>
    <cellStyle name="Neutral 2 22 5" xfId="13480"/>
    <cellStyle name="Neutral 2 22 5 2" xfId="13481"/>
    <cellStyle name="Neutral 2 22 5 2 2" xfId="31341"/>
    <cellStyle name="Neutral 2 22 5 3" xfId="13482"/>
    <cellStyle name="Neutral 2 22 5 3 2" xfId="27450"/>
    <cellStyle name="Neutral 2 22 5 4" xfId="13483"/>
    <cellStyle name="Neutral 2 22 5 4 2" xfId="30887"/>
    <cellStyle name="Neutral 2 22 5 5" xfId="13484"/>
    <cellStyle name="Neutral 2 22 5 5 2" xfId="29502"/>
    <cellStyle name="Neutral 2 22 5 6" xfId="13485"/>
    <cellStyle name="Neutral 2 22 5 6 2" xfId="38934"/>
    <cellStyle name="Neutral 2 22 5 7" xfId="28309"/>
    <cellStyle name="Neutral 2 22 6" xfId="13486"/>
    <cellStyle name="Neutral 2 22 6 2" xfId="31616"/>
    <cellStyle name="Neutral 2 22 7" xfId="13487"/>
    <cellStyle name="Neutral 2 22 7 2" xfId="27328"/>
    <cellStyle name="Neutral 2 22 8" xfId="13488"/>
    <cellStyle name="Neutral 2 22 8 2" xfId="29065"/>
    <cellStyle name="Neutral 2 22 9" xfId="24588"/>
    <cellStyle name="Neutral 2 23" xfId="13489"/>
    <cellStyle name="Neutral 2 23 2" xfId="13490"/>
    <cellStyle name="Neutral 2 23 2 2" xfId="13491"/>
    <cellStyle name="Neutral 2 23 2 2 2" xfId="31342"/>
    <cellStyle name="Neutral 2 23 2 3" xfId="13492"/>
    <cellStyle name="Neutral 2 23 2 3 2" xfId="29251"/>
    <cellStyle name="Neutral 2 23 2 4" xfId="13493"/>
    <cellStyle name="Neutral 2 23 2 4 2" xfId="30890"/>
    <cellStyle name="Neutral 2 23 2 5" xfId="13494"/>
    <cellStyle name="Neutral 2 23 2 5 2" xfId="27587"/>
    <cellStyle name="Neutral 2 23 2 6" xfId="13495"/>
    <cellStyle name="Neutral 2 23 2 6 2" xfId="38935"/>
    <cellStyle name="Neutral 2 23 2 7" xfId="28310"/>
    <cellStyle name="Neutral 2 23 3" xfId="13496"/>
    <cellStyle name="Neutral 2 23 3 2" xfId="31615"/>
    <cellStyle name="Neutral 2 23 4" xfId="13497"/>
    <cellStyle name="Neutral 2 23 4 2" xfId="27329"/>
    <cellStyle name="Neutral 2 23 5" xfId="13498"/>
    <cellStyle name="Neutral 2 23 5 2" xfId="29064"/>
    <cellStyle name="Neutral 2 23 6" xfId="24592"/>
    <cellStyle name="Neutral 2 24" xfId="13499"/>
    <cellStyle name="Neutral 2 24 2" xfId="13500"/>
    <cellStyle name="Neutral 2 24 2 2" xfId="13501"/>
    <cellStyle name="Neutral 2 24 2 2 2" xfId="31343"/>
    <cellStyle name="Neutral 2 24 2 3" xfId="13502"/>
    <cellStyle name="Neutral 2 24 2 3 2" xfId="29250"/>
    <cellStyle name="Neutral 2 24 2 4" xfId="13503"/>
    <cellStyle name="Neutral 2 24 2 4 2" xfId="30891"/>
    <cellStyle name="Neutral 2 24 2 5" xfId="13504"/>
    <cellStyle name="Neutral 2 24 2 5 2" xfId="29501"/>
    <cellStyle name="Neutral 2 24 2 6" xfId="13505"/>
    <cellStyle name="Neutral 2 24 2 6 2" xfId="38936"/>
    <cellStyle name="Neutral 2 24 2 7" xfId="28311"/>
    <cellStyle name="Neutral 2 24 3" xfId="13506"/>
    <cellStyle name="Neutral 2 24 3 2" xfId="31614"/>
    <cellStyle name="Neutral 2 24 4" xfId="13507"/>
    <cellStyle name="Neutral 2 24 4 2" xfId="27330"/>
    <cellStyle name="Neutral 2 24 5" xfId="13508"/>
    <cellStyle name="Neutral 2 24 5 2" xfId="29063"/>
    <cellStyle name="Neutral 2 24 6" xfId="24593"/>
    <cellStyle name="Neutral 2 25" xfId="13509"/>
    <cellStyle name="Neutral 2 25 2" xfId="13510"/>
    <cellStyle name="Neutral 2 25 2 2" xfId="13511"/>
    <cellStyle name="Neutral 2 25 2 2 2" xfId="31344"/>
    <cellStyle name="Neutral 2 25 2 3" xfId="13512"/>
    <cellStyle name="Neutral 2 25 2 3 2" xfId="29249"/>
    <cellStyle name="Neutral 2 25 2 4" xfId="13513"/>
    <cellStyle name="Neutral 2 25 2 4 2" xfId="30892"/>
    <cellStyle name="Neutral 2 25 2 5" xfId="13514"/>
    <cellStyle name="Neutral 2 25 2 5 2" xfId="29500"/>
    <cellStyle name="Neutral 2 25 2 6" xfId="13515"/>
    <cellStyle name="Neutral 2 25 2 6 2" xfId="38937"/>
    <cellStyle name="Neutral 2 25 2 7" xfId="28312"/>
    <cellStyle name="Neutral 2 25 3" xfId="13516"/>
    <cellStyle name="Neutral 2 25 3 2" xfId="28427"/>
    <cellStyle name="Neutral 2 25 4" xfId="13517"/>
    <cellStyle name="Neutral 2 25 4 2" xfId="27331"/>
    <cellStyle name="Neutral 2 25 5" xfId="13518"/>
    <cellStyle name="Neutral 2 25 5 2" xfId="29061"/>
    <cellStyle name="Neutral 2 25 6" xfId="24594"/>
    <cellStyle name="Neutral 2 26" xfId="13519"/>
    <cellStyle name="Neutral 2 26 2" xfId="13520"/>
    <cellStyle name="Neutral 2 26 2 2" xfId="13521"/>
    <cellStyle name="Neutral 2 26 2 2 2" xfId="31345"/>
    <cellStyle name="Neutral 2 26 2 3" xfId="13522"/>
    <cellStyle name="Neutral 2 26 2 3 2" xfId="29248"/>
    <cellStyle name="Neutral 2 26 2 4" xfId="13523"/>
    <cellStyle name="Neutral 2 26 2 4 2" xfId="30893"/>
    <cellStyle name="Neutral 2 26 2 5" xfId="13524"/>
    <cellStyle name="Neutral 2 26 2 5 2" xfId="29499"/>
    <cellStyle name="Neutral 2 26 2 6" xfId="13525"/>
    <cellStyle name="Neutral 2 26 2 6 2" xfId="38938"/>
    <cellStyle name="Neutral 2 26 2 7" xfId="28313"/>
    <cellStyle name="Neutral 2 26 3" xfId="13526"/>
    <cellStyle name="Neutral 2 26 3 2" xfId="31613"/>
    <cellStyle name="Neutral 2 26 4" xfId="13527"/>
    <cellStyle name="Neutral 2 26 4 2" xfId="27332"/>
    <cellStyle name="Neutral 2 26 5" xfId="13528"/>
    <cellStyle name="Neutral 2 26 5 2" xfId="29060"/>
    <cellStyle name="Neutral 2 26 6" xfId="24595"/>
    <cellStyle name="Neutral 2 27" xfId="13529"/>
    <cellStyle name="Neutral 2 27 2" xfId="13530"/>
    <cellStyle name="Neutral 2 27 2 2" xfId="13531"/>
    <cellStyle name="Neutral 2 27 2 2 2" xfId="31346"/>
    <cellStyle name="Neutral 2 27 2 3" xfId="13532"/>
    <cellStyle name="Neutral 2 27 2 3 2" xfId="29247"/>
    <cellStyle name="Neutral 2 27 2 4" xfId="13533"/>
    <cellStyle name="Neutral 2 27 2 4 2" xfId="30894"/>
    <cellStyle name="Neutral 2 27 2 5" xfId="13534"/>
    <cellStyle name="Neutral 2 27 2 5 2" xfId="32874"/>
    <cellStyle name="Neutral 2 27 2 6" xfId="13535"/>
    <cellStyle name="Neutral 2 27 2 6 2" xfId="38939"/>
    <cellStyle name="Neutral 2 27 2 7" xfId="28314"/>
    <cellStyle name="Neutral 2 27 3" xfId="13536"/>
    <cellStyle name="Neutral 2 27 3 2" xfId="31612"/>
    <cellStyle name="Neutral 2 27 4" xfId="13537"/>
    <cellStyle name="Neutral 2 27 4 2" xfId="27333"/>
    <cellStyle name="Neutral 2 27 5" xfId="13538"/>
    <cellStyle name="Neutral 2 27 5 2" xfId="29059"/>
    <cellStyle name="Neutral 2 27 6" xfId="24596"/>
    <cellStyle name="Neutral 2 28" xfId="13539"/>
    <cellStyle name="Neutral 2 28 2" xfId="13540"/>
    <cellStyle name="Neutral 2 28 2 2" xfId="13541"/>
    <cellStyle name="Neutral 2 28 2 2 2" xfId="31347"/>
    <cellStyle name="Neutral 2 28 2 3" xfId="13542"/>
    <cellStyle name="Neutral 2 28 2 3 2" xfId="29246"/>
    <cellStyle name="Neutral 2 28 2 4" xfId="13543"/>
    <cellStyle name="Neutral 2 28 2 4 2" xfId="30895"/>
    <cellStyle name="Neutral 2 28 2 5" xfId="13544"/>
    <cellStyle name="Neutral 2 28 2 5 2" xfId="27585"/>
    <cellStyle name="Neutral 2 28 2 6" xfId="13545"/>
    <cellStyle name="Neutral 2 28 2 6 2" xfId="38940"/>
    <cellStyle name="Neutral 2 28 2 7" xfId="28315"/>
    <cellStyle name="Neutral 2 28 3" xfId="13546"/>
    <cellStyle name="Neutral 2 28 3 2" xfId="28923"/>
    <cellStyle name="Neutral 2 28 4" xfId="13547"/>
    <cellStyle name="Neutral 2 28 4 2" xfId="27334"/>
    <cellStyle name="Neutral 2 28 5" xfId="13548"/>
    <cellStyle name="Neutral 2 28 5 2" xfId="29058"/>
    <cellStyle name="Neutral 2 28 6" xfId="24597"/>
    <cellStyle name="Neutral 2 29" xfId="13549"/>
    <cellStyle name="Neutral 2 29 2" xfId="13550"/>
    <cellStyle name="Neutral 2 29 2 2" xfId="13551"/>
    <cellStyle name="Neutral 2 29 2 2 2" xfId="31348"/>
    <cellStyle name="Neutral 2 29 2 3" xfId="13552"/>
    <cellStyle name="Neutral 2 29 2 3 2" xfId="29245"/>
    <cellStyle name="Neutral 2 29 2 4" xfId="13553"/>
    <cellStyle name="Neutral 2 29 2 4 2" xfId="30896"/>
    <cellStyle name="Neutral 2 29 2 5" xfId="13554"/>
    <cellStyle name="Neutral 2 29 2 5 2" xfId="27584"/>
    <cellStyle name="Neutral 2 29 2 6" xfId="13555"/>
    <cellStyle name="Neutral 2 29 2 6 2" xfId="38941"/>
    <cellStyle name="Neutral 2 29 2 7" xfId="28316"/>
    <cellStyle name="Neutral 2 29 3" xfId="13556"/>
    <cellStyle name="Neutral 2 29 3 2" xfId="28426"/>
    <cellStyle name="Neutral 2 29 4" xfId="13557"/>
    <cellStyle name="Neutral 2 29 4 2" xfId="27335"/>
    <cellStyle name="Neutral 2 29 5" xfId="13558"/>
    <cellStyle name="Neutral 2 29 5 2" xfId="27352"/>
    <cellStyle name="Neutral 2 29 6" xfId="24598"/>
    <cellStyle name="Neutral 2 3" xfId="13559"/>
    <cellStyle name="Neutral 2 3 2" xfId="13560"/>
    <cellStyle name="Neutral 2 3 2 2" xfId="13561"/>
    <cellStyle name="Neutral 2 3 2 2 2" xfId="24601"/>
    <cellStyle name="Neutral 2 3 2 3" xfId="13562"/>
    <cellStyle name="Neutral 2 3 2 3 2" xfId="34721"/>
    <cellStyle name="Neutral 2 3 2 4" xfId="24600"/>
    <cellStyle name="Neutral 2 3 3" xfId="13563"/>
    <cellStyle name="Neutral 2 3 3 2" xfId="13564"/>
    <cellStyle name="Neutral 2 3 3 2 2" xfId="37570"/>
    <cellStyle name="Neutral 2 3 3 3" xfId="13565"/>
    <cellStyle name="Neutral 2 3 3 3 2" xfId="34272"/>
    <cellStyle name="Neutral 2 3 3 4" xfId="24602"/>
    <cellStyle name="Neutral 2 3 4" xfId="13566"/>
    <cellStyle name="Neutral 2 3 4 2" xfId="13567"/>
    <cellStyle name="Neutral 2 3 4 2 2" xfId="31349"/>
    <cellStyle name="Neutral 2 3 4 3" xfId="13568"/>
    <cellStyle name="Neutral 2 3 4 3 2" xfId="27449"/>
    <cellStyle name="Neutral 2 3 4 4" xfId="13569"/>
    <cellStyle name="Neutral 2 3 4 4 2" xfId="30898"/>
    <cellStyle name="Neutral 2 3 4 5" xfId="13570"/>
    <cellStyle name="Neutral 2 3 4 5 2" xfId="29498"/>
    <cellStyle name="Neutral 2 3 4 6" xfId="13571"/>
    <cellStyle name="Neutral 2 3 4 6 2" xfId="38942"/>
    <cellStyle name="Neutral 2 3 4 7" xfId="13572"/>
    <cellStyle name="Neutral 2 3 4 7 2" xfId="37569"/>
    <cellStyle name="Neutral 2 3 4 8" xfId="28317"/>
    <cellStyle name="Neutral 2 3 5" xfId="13573"/>
    <cellStyle name="Neutral 2 3 5 2" xfId="28425"/>
    <cellStyle name="Neutral 2 3 6" xfId="13574"/>
    <cellStyle name="Neutral 2 3 6 2" xfId="27336"/>
    <cellStyle name="Neutral 2 3 7" xfId="13575"/>
    <cellStyle name="Neutral 2 3 7 2" xfId="31603"/>
    <cellStyle name="Neutral 2 3 8" xfId="24599"/>
    <cellStyle name="Neutral 2 30" xfId="13576"/>
    <cellStyle name="Neutral 2 30 2" xfId="24603"/>
    <cellStyle name="Neutral 2 31" xfId="13577"/>
    <cellStyle name="Neutral 2 31 2" xfId="24604"/>
    <cellStyle name="Neutral 2 32" xfId="13578"/>
    <cellStyle name="Neutral 2 32 2" xfId="24605"/>
    <cellStyle name="Neutral 2 33" xfId="13579"/>
    <cellStyle name="Neutral 2 33 2" xfId="24606"/>
    <cellStyle name="Neutral 2 34" xfId="13580"/>
    <cellStyle name="Neutral 2 34 2" xfId="24607"/>
    <cellStyle name="Neutral 2 35" xfId="13581"/>
    <cellStyle name="Neutral 2 35 2" xfId="24608"/>
    <cellStyle name="Neutral 2 36" xfId="13582"/>
    <cellStyle name="Neutral 2 36 2" xfId="24609"/>
    <cellStyle name="Neutral 2 37" xfId="13583"/>
    <cellStyle name="Neutral 2 37 2" xfId="24610"/>
    <cellStyle name="Neutral 2 38" xfId="13584"/>
    <cellStyle name="Neutral 2 38 2" xfId="24611"/>
    <cellStyle name="Neutral 2 39" xfId="13585"/>
    <cellStyle name="Neutral 2 39 2" xfId="24612"/>
    <cellStyle name="Neutral 2 4" xfId="13586"/>
    <cellStyle name="Neutral 2 4 2" xfId="13587"/>
    <cellStyle name="Neutral 2 4 2 2" xfId="13588"/>
    <cellStyle name="Neutral 2 4 2 2 2" xfId="24615"/>
    <cellStyle name="Neutral 2 4 2 3" xfId="13589"/>
    <cellStyle name="Neutral 2 4 2 3 2" xfId="34722"/>
    <cellStyle name="Neutral 2 4 2 4" xfId="24614"/>
    <cellStyle name="Neutral 2 4 3" xfId="13590"/>
    <cellStyle name="Neutral 2 4 3 2" xfId="13591"/>
    <cellStyle name="Neutral 2 4 3 2 2" xfId="37572"/>
    <cellStyle name="Neutral 2 4 3 3" xfId="13592"/>
    <cellStyle name="Neutral 2 4 3 3 2" xfId="34271"/>
    <cellStyle name="Neutral 2 4 3 4" xfId="24616"/>
    <cellStyle name="Neutral 2 4 4" xfId="13593"/>
    <cellStyle name="Neutral 2 4 4 2" xfId="13594"/>
    <cellStyle name="Neutral 2 4 4 2 2" xfId="31350"/>
    <cellStyle name="Neutral 2 4 4 3" xfId="13595"/>
    <cellStyle name="Neutral 2 4 4 3 2" xfId="29244"/>
    <cellStyle name="Neutral 2 4 4 4" xfId="13596"/>
    <cellStyle name="Neutral 2 4 4 4 2" xfId="32257"/>
    <cellStyle name="Neutral 2 4 4 5" xfId="13597"/>
    <cellStyle name="Neutral 2 4 4 5 2" xfId="29497"/>
    <cellStyle name="Neutral 2 4 4 6" xfId="13598"/>
    <cellStyle name="Neutral 2 4 4 6 2" xfId="38943"/>
    <cellStyle name="Neutral 2 4 4 7" xfId="13599"/>
    <cellStyle name="Neutral 2 4 4 7 2" xfId="37571"/>
    <cellStyle name="Neutral 2 4 4 8" xfId="28318"/>
    <cellStyle name="Neutral 2 4 5" xfId="13600"/>
    <cellStyle name="Neutral 2 4 5 2" xfId="28424"/>
    <cellStyle name="Neutral 2 4 6" xfId="13601"/>
    <cellStyle name="Neutral 2 4 6 2" xfId="27337"/>
    <cellStyle name="Neutral 2 4 7" xfId="13602"/>
    <cellStyle name="Neutral 2 4 7 2" xfId="31602"/>
    <cellStyle name="Neutral 2 4 8" xfId="24613"/>
    <cellStyle name="Neutral 2 40" xfId="13603"/>
    <cellStyle name="Neutral 2 40 2" xfId="13604"/>
    <cellStyle name="Neutral 2 40 2 2" xfId="31327"/>
    <cellStyle name="Neutral 2 40 3" xfId="13605"/>
    <cellStyle name="Neutral 2 40 3 2" xfId="27454"/>
    <cellStyle name="Neutral 2 40 4" xfId="13606"/>
    <cellStyle name="Neutral 2 40 4 2" xfId="30850"/>
    <cellStyle name="Neutral 2 40 5" xfId="13607"/>
    <cellStyle name="Neutral 2 40 5 2" xfId="32851"/>
    <cellStyle name="Neutral 2 40 6" xfId="13608"/>
    <cellStyle name="Neutral 2 40 6 2" xfId="38920"/>
    <cellStyle name="Neutral 2 40 7" xfId="28295"/>
    <cellStyle name="Neutral 2 41" xfId="13609"/>
    <cellStyle name="Neutral 2 41 2" xfId="31622"/>
    <cellStyle name="Neutral 2 42" xfId="13610"/>
    <cellStyle name="Neutral 2 42 2" xfId="31583"/>
    <cellStyle name="Neutral 2 43" xfId="13611"/>
    <cellStyle name="Neutral 2 43 2" xfId="27542"/>
    <cellStyle name="Neutral 2 44" xfId="24571"/>
    <cellStyle name="Neutral 2 5" xfId="13612"/>
    <cellStyle name="Neutral 2 5 2" xfId="13613"/>
    <cellStyle name="Neutral 2 5 2 2" xfId="13614"/>
    <cellStyle name="Neutral 2 5 2 2 2" xfId="31351"/>
    <cellStyle name="Neutral 2 5 2 3" xfId="13615"/>
    <cellStyle name="Neutral 2 5 2 3 2" xfId="29243"/>
    <cellStyle name="Neutral 2 5 2 4" xfId="13616"/>
    <cellStyle name="Neutral 2 5 2 4 2" xfId="32261"/>
    <cellStyle name="Neutral 2 5 2 5" xfId="13617"/>
    <cellStyle name="Neutral 2 5 2 5 2" xfId="29496"/>
    <cellStyle name="Neutral 2 5 2 6" xfId="13618"/>
    <cellStyle name="Neutral 2 5 2 6 2" xfId="38944"/>
    <cellStyle name="Neutral 2 5 2 7" xfId="28319"/>
    <cellStyle name="Neutral 2 5 3" xfId="13619"/>
    <cellStyle name="Neutral 2 5 3 2" xfId="28423"/>
    <cellStyle name="Neutral 2 5 4" xfId="13620"/>
    <cellStyle name="Neutral 2 5 4 2" xfId="29042"/>
    <cellStyle name="Neutral 2 5 5" xfId="13621"/>
    <cellStyle name="Neutral 2 5 5 2" xfId="31601"/>
    <cellStyle name="Neutral 2 5 6" xfId="24617"/>
    <cellStyle name="Neutral 2 6" xfId="13622"/>
    <cellStyle name="Neutral 2 6 2" xfId="13623"/>
    <cellStyle name="Neutral 2 6 2 2" xfId="13624"/>
    <cellStyle name="Neutral 2 6 2 2 2" xfId="31352"/>
    <cellStyle name="Neutral 2 6 2 3" xfId="13625"/>
    <cellStyle name="Neutral 2 6 2 3 2" xfId="29242"/>
    <cellStyle name="Neutral 2 6 2 4" xfId="13626"/>
    <cellStyle name="Neutral 2 6 2 4 2" xfId="32262"/>
    <cellStyle name="Neutral 2 6 2 5" xfId="13627"/>
    <cellStyle name="Neutral 2 6 2 5 2" xfId="32878"/>
    <cellStyle name="Neutral 2 6 2 6" xfId="13628"/>
    <cellStyle name="Neutral 2 6 2 6 2" xfId="38945"/>
    <cellStyle name="Neutral 2 6 2 7" xfId="28320"/>
    <cellStyle name="Neutral 2 6 3" xfId="13629"/>
    <cellStyle name="Neutral 2 6 3 2" xfId="28422"/>
    <cellStyle name="Neutral 2 6 4" xfId="13630"/>
    <cellStyle name="Neutral 2 6 4 2" xfId="29043"/>
    <cellStyle name="Neutral 2 6 5" xfId="13631"/>
    <cellStyle name="Neutral 2 6 5 2" xfId="31600"/>
    <cellStyle name="Neutral 2 6 6" xfId="24618"/>
    <cellStyle name="Neutral 2 7" xfId="13632"/>
    <cellStyle name="Neutral 2 7 2" xfId="13633"/>
    <cellStyle name="Neutral 2 7 2 2" xfId="13634"/>
    <cellStyle name="Neutral 2 7 2 2 2" xfId="31353"/>
    <cellStyle name="Neutral 2 7 2 3" xfId="13635"/>
    <cellStyle name="Neutral 2 7 2 3 2" xfId="29241"/>
    <cellStyle name="Neutral 2 7 2 4" xfId="13636"/>
    <cellStyle name="Neutral 2 7 2 4 2" xfId="32263"/>
    <cellStyle name="Neutral 2 7 2 5" xfId="13637"/>
    <cellStyle name="Neutral 2 7 2 5 2" xfId="29495"/>
    <cellStyle name="Neutral 2 7 2 6" xfId="13638"/>
    <cellStyle name="Neutral 2 7 2 6 2" xfId="38946"/>
    <cellStyle name="Neutral 2 7 2 7" xfId="28321"/>
    <cellStyle name="Neutral 2 7 3" xfId="13639"/>
    <cellStyle name="Neutral 2 7 3 2" xfId="28421"/>
    <cellStyle name="Neutral 2 7 4" xfId="13640"/>
    <cellStyle name="Neutral 2 7 4 2" xfId="29044"/>
    <cellStyle name="Neutral 2 7 5" xfId="13641"/>
    <cellStyle name="Neutral 2 7 5 2" xfId="31599"/>
    <cellStyle name="Neutral 2 7 6" xfId="24619"/>
    <cellStyle name="Neutral 2 8" xfId="13642"/>
    <cellStyle name="Neutral 2 8 2" xfId="13643"/>
    <cellStyle name="Neutral 2 8 2 2" xfId="13644"/>
    <cellStyle name="Neutral 2 8 2 2 2" xfId="31354"/>
    <cellStyle name="Neutral 2 8 2 3" xfId="13645"/>
    <cellStyle name="Neutral 2 8 2 3 2" xfId="29240"/>
    <cellStyle name="Neutral 2 8 2 4" xfId="13646"/>
    <cellStyle name="Neutral 2 8 2 4 2" xfId="32264"/>
    <cellStyle name="Neutral 2 8 2 5" xfId="13647"/>
    <cellStyle name="Neutral 2 8 2 5 2" xfId="29494"/>
    <cellStyle name="Neutral 2 8 2 6" xfId="13648"/>
    <cellStyle name="Neutral 2 8 2 6 2" xfId="38947"/>
    <cellStyle name="Neutral 2 8 2 7" xfId="28322"/>
    <cellStyle name="Neutral 2 8 3" xfId="13649"/>
    <cellStyle name="Neutral 2 8 3 2" xfId="28420"/>
    <cellStyle name="Neutral 2 8 4" xfId="13650"/>
    <cellStyle name="Neutral 2 8 4 2" xfId="29045"/>
    <cellStyle name="Neutral 2 8 5" xfId="13651"/>
    <cellStyle name="Neutral 2 8 5 2" xfId="31598"/>
    <cellStyle name="Neutral 2 8 6" xfId="24620"/>
    <cellStyle name="Neutral 2 9" xfId="13652"/>
    <cellStyle name="Neutral 2 9 2" xfId="13653"/>
    <cellStyle name="Neutral 2 9 2 2" xfId="13654"/>
    <cellStyle name="Neutral 2 9 2 2 2" xfId="31355"/>
    <cellStyle name="Neutral 2 9 2 3" xfId="13655"/>
    <cellStyle name="Neutral 2 9 2 3 2" xfId="29239"/>
    <cellStyle name="Neutral 2 9 2 4" xfId="13656"/>
    <cellStyle name="Neutral 2 9 2 4 2" xfId="32265"/>
    <cellStyle name="Neutral 2 9 2 5" xfId="13657"/>
    <cellStyle name="Neutral 2 9 2 5 2" xfId="29493"/>
    <cellStyle name="Neutral 2 9 2 6" xfId="13658"/>
    <cellStyle name="Neutral 2 9 2 6 2" xfId="38948"/>
    <cellStyle name="Neutral 2 9 2 7" xfId="28323"/>
    <cellStyle name="Neutral 2 9 3" xfId="13659"/>
    <cellStyle name="Neutral 2 9 3 2" xfId="28419"/>
    <cellStyle name="Neutral 2 9 4" xfId="13660"/>
    <cellStyle name="Neutral 2 9 4 2" xfId="29046"/>
    <cellStyle name="Neutral 2 9 5" xfId="13661"/>
    <cellStyle name="Neutral 2 9 5 2" xfId="31597"/>
    <cellStyle name="Neutral 2 9 6" xfId="24621"/>
    <cellStyle name="Neutral 3" xfId="13662"/>
    <cellStyle name="Neutral 3 10" xfId="24622"/>
    <cellStyle name="Neutral 3 2" xfId="13663"/>
    <cellStyle name="Neutral 3 2 2" xfId="13664"/>
    <cellStyle name="Neutral 3 2 2 2" xfId="13665"/>
    <cellStyle name="Neutral 3 2 2 2 2" xfId="24625"/>
    <cellStyle name="Neutral 3 2 2 3" xfId="13666"/>
    <cellStyle name="Neutral 3 2 2 3 2" xfId="34724"/>
    <cellStyle name="Neutral 3 2 2 4" xfId="24624"/>
    <cellStyle name="Neutral 3 2 3" xfId="13667"/>
    <cellStyle name="Neutral 3 2 3 2" xfId="13668"/>
    <cellStyle name="Neutral 3 2 3 2 2" xfId="37575"/>
    <cellStyle name="Neutral 3 2 3 3" xfId="13669"/>
    <cellStyle name="Neutral 3 2 3 3 2" xfId="34269"/>
    <cellStyle name="Neutral 3 2 3 4" xfId="24626"/>
    <cellStyle name="Neutral 3 2 4" xfId="13670"/>
    <cellStyle name="Neutral 3 2 4 2" xfId="13671"/>
    <cellStyle name="Neutral 3 2 4 2 2" xfId="31357"/>
    <cellStyle name="Neutral 3 2 4 3" xfId="13672"/>
    <cellStyle name="Neutral 3 2 4 3 2" xfId="29237"/>
    <cellStyle name="Neutral 3 2 4 4" xfId="13673"/>
    <cellStyle name="Neutral 3 2 4 4 2" xfId="32267"/>
    <cellStyle name="Neutral 3 2 4 5" xfId="13674"/>
    <cellStyle name="Neutral 3 2 4 5 2" xfId="32888"/>
    <cellStyle name="Neutral 3 2 4 6" xfId="13675"/>
    <cellStyle name="Neutral 3 2 4 6 2" xfId="38950"/>
    <cellStyle name="Neutral 3 2 4 7" xfId="13676"/>
    <cellStyle name="Neutral 3 2 4 7 2" xfId="37574"/>
    <cellStyle name="Neutral 3 2 4 8" xfId="28325"/>
    <cellStyle name="Neutral 3 2 5" xfId="13677"/>
    <cellStyle name="Neutral 3 2 5 2" xfId="28417"/>
    <cellStyle name="Neutral 3 2 6" xfId="13678"/>
    <cellStyle name="Neutral 3 2 6 2" xfId="29048"/>
    <cellStyle name="Neutral 3 2 7" xfId="13679"/>
    <cellStyle name="Neutral 3 2 7 2" xfId="30976"/>
    <cellStyle name="Neutral 3 2 8" xfId="24623"/>
    <cellStyle name="Neutral 3 3" xfId="13680"/>
    <cellStyle name="Neutral 3 3 2" xfId="13681"/>
    <cellStyle name="Neutral 3 3 2 2" xfId="13682"/>
    <cellStyle name="Neutral 3 3 2 2 2" xfId="24629"/>
    <cellStyle name="Neutral 3 3 2 3" xfId="13683"/>
    <cellStyle name="Neutral 3 3 2 3 2" xfId="34725"/>
    <cellStyle name="Neutral 3 3 2 4" xfId="24628"/>
    <cellStyle name="Neutral 3 3 3" xfId="13684"/>
    <cellStyle name="Neutral 3 3 3 2" xfId="13685"/>
    <cellStyle name="Neutral 3 3 3 2 2" xfId="37577"/>
    <cellStyle name="Neutral 3 3 3 3" xfId="13686"/>
    <cellStyle name="Neutral 3 3 3 3 2" xfId="34268"/>
    <cellStyle name="Neutral 3 3 3 4" xfId="24630"/>
    <cellStyle name="Neutral 3 3 4" xfId="13687"/>
    <cellStyle name="Neutral 3 3 4 2" xfId="13688"/>
    <cellStyle name="Neutral 3 3 4 2 2" xfId="31358"/>
    <cellStyle name="Neutral 3 3 4 3" xfId="13689"/>
    <cellStyle name="Neutral 3 3 4 3 2" xfId="27448"/>
    <cellStyle name="Neutral 3 3 4 4" xfId="13690"/>
    <cellStyle name="Neutral 3 3 4 4 2" xfId="30922"/>
    <cellStyle name="Neutral 3 3 4 5" xfId="13691"/>
    <cellStyle name="Neutral 3 3 4 5 2" xfId="29492"/>
    <cellStyle name="Neutral 3 3 4 6" xfId="13692"/>
    <cellStyle name="Neutral 3 3 4 6 2" xfId="38951"/>
    <cellStyle name="Neutral 3 3 4 7" xfId="13693"/>
    <cellStyle name="Neutral 3 3 4 7 2" xfId="37576"/>
    <cellStyle name="Neutral 3 3 4 8" xfId="28326"/>
    <cellStyle name="Neutral 3 3 5" xfId="13694"/>
    <cellStyle name="Neutral 3 3 5 2" xfId="28416"/>
    <cellStyle name="Neutral 3 3 6" xfId="13695"/>
    <cellStyle name="Neutral 3 3 6 2" xfId="29049"/>
    <cellStyle name="Neutral 3 3 7" xfId="13696"/>
    <cellStyle name="Neutral 3 3 7 2" xfId="30974"/>
    <cellStyle name="Neutral 3 3 8" xfId="24627"/>
    <cellStyle name="Neutral 3 4" xfId="13697"/>
    <cellStyle name="Neutral 3 4 2" xfId="13698"/>
    <cellStyle name="Neutral 3 4 2 2" xfId="24632"/>
    <cellStyle name="Neutral 3 4 3" xfId="13699"/>
    <cellStyle name="Neutral 3 4 3 2" xfId="34723"/>
    <cellStyle name="Neutral 3 4 4" xfId="24631"/>
    <cellStyle name="Neutral 3 5" xfId="13700"/>
    <cellStyle name="Neutral 3 5 2" xfId="13701"/>
    <cellStyle name="Neutral 3 5 2 2" xfId="37578"/>
    <cellStyle name="Neutral 3 5 3" xfId="13702"/>
    <cellStyle name="Neutral 3 5 3 2" xfId="34270"/>
    <cellStyle name="Neutral 3 5 4" xfId="24633"/>
    <cellStyle name="Neutral 3 6" xfId="13703"/>
    <cellStyle name="Neutral 3 6 2" xfId="13704"/>
    <cellStyle name="Neutral 3 6 2 2" xfId="31356"/>
    <cellStyle name="Neutral 3 6 3" xfId="13705"/>
    <cellStyle name="Neutral 3 6 3 2" xfId="29238"/>
    <cellStyle name="Neutral 3 6 4" xfId="13706"/>
    <cellStyle name="Neutral 3 6 4 2" xfId="32266"/>
    <cellStyle name="Neutral 3 6 5" xfId="13707"/>
    <cellStyle name="Neutral 3 6 5 2" xfId="32879"/>
    <cellStyle name="Neutral 3 6 6" xfId="13708"/>
    <cellStyle name="Neutral 3 6 6 2" xfId="38949"/>
    <cellStyle name="Neutral 3 6 7" xfId="13709"/>
    <cellStyle name="Neutral 3 6 7 2" xfId="37573"/>
    <cellStyle name="Neutral 3 6 8" xfId="28324"/>
    <cellStyle name="Neutral 3 7" xfId="13710"/>
    <cellStyle name="Neutral 3 7 2" xfId="28418"/>
    <cellStyle name="Neutral 3 8" xfId="13711"/>
    <cellStyle name="Neutral 3 8 2" xfId="29047"/>
    <cellStyle name="Neutral 3 9" xfId="13712"/>
    <cellStyle name="Neutral 3 9 2" xfId="30989"/>
    <cellStyle name="Neutral 4" xfId="13713"/>
    <cellStyle name="Neutral 4 10" xfId="24634"/>
    <cellStyle name="Neutral 4 2" xfId="13714"/>
    <cellStyle name="Neutral 4 2 2" xfId="13715"/>
    <cellStyle name="Neutral 4 2 2 2" xfId="13716"/>
    <cellStyle name="Neutral 4 2 2 2 2" xfId="24637"/>
    <cellStyle name="Neutral 4 2 2 3" xfId="13717"/>
    <cellStyle name="Neutral 4 2 2 3 2" xfId="34727"/>
    <cellStyle name="Neutral 4 2 2 4" xfId="24636"/>
    <cellStyle name="Neutral 4 2 3" xfId="13718"/>
    <cellStyle name="Neutral 4 2 3 2" xfId="13719"/>
    <cellStyle name="Neutral 4 2 3 2 2" xfId="37581"/>
    <cellStyle name="Neutral 4 2 3 3" xfId="13720"/>
    <cellStyle name="Neutral 4 2 3 3 2" xfId="34266"/>
    <cellStyle name="Neutral 4 2 3 4" xfId="24638"/>
    <cellStyle name="Neutral 4 2 4" xfId="13721"/>
    <cellStyle name="Neutral 4 2 4 2" xfId="13722"/>
    <cellStyle name="Neutral 4 2 4 2 2" xfId="31360"/>
    <cellStyle name="Neutral 4 2 4 3" xfId="13723"/>
    <cellStyle name="Neutral 4 2 4 3 2" xfId="29235"/>
    <cellStyle name="Neutral 4 2 4 4" xfId="13724"/>
    <cellStyle name="Neutral 4 2 4 4 2" xfId="30932"/>
    <cellStyle name="Neutral 4 2 4 5" xfId="13725"/>
    <cellStyle name="Neutral 4 2 4 5 2" xfId="32889"/>
    <cellStyle name="Neutral 4 2 4 6" xfId="13726"/>
    <cellStyle name="Neutral 4 2 4 6 2" xfId="38953"/>
    <cellStyle name="Neutral 4 2 4 7" xfId="13727"/>
    <cellStyle name="Neutral 4 2 4 7 2" xfId="37580"/>
    <cellStyle name="Neutral 4 2 4 8" xfId="28328"/>
    <cellStyle name="Neutral 4 2 5" xfId="13728"/>
    <cellStyle name="Neutral 4 2 5 2" xfId="28414"/>
    <cellStyle name="Neutral 4 2 6" xfId="13729"/>
    <cellStyle name="Neutral 4 2 6 2" xfId="29051"/>
    <cellStyle name="Neutral 4 2 7" xfId="13730"/>
    <cellStyle name="Neutral 4 2 7 2" xfId="30972"/>
    <cellStyle name="Neutral 4 2 8" xfId="24635"/>
    <cellStyle name="Neutral 4 3" xfId="13731"/>
    <cellStyle name="Neutral 4 3 2" xfId="13732"/>
    <cellStyle name="Neutral 4 3 2 2" xfId="13733"/>
    <cellStyle name="Neutral 4 3 2 2 2" xfId="24641"/>
    <cellStyle name="Neutral 4 3 2 3" xfId="13734"/>
    <cellStyle name="Neutral 4 3 2 3 2" xfId="34728"/>
    <cellStyle name="Neutral 4 3 2 4" xfId="24640"/>
    <cellStyle name="Neutral 4 3 3" xfId="13735"/>
    <cellStyle name="Neutral 4 3 3 2" xfId="13736"/>
    <cellStyle name="Neutral 4 3 3 2 2" xfId="37583"/>
    <cellStyle name="Neutral 4 3 3 3" xfId="13737"/>
    <cellStyle name="Neutral 4 3 3 3 2" xfId="34265"/>
    <cellStyle name="Neutral 4 3 3 4" xfId="24642"/>
    <cellStyle name="Neutral 4 3 4" xfId="13738"/>
    <cellStyle name="Neutral 4 3 4 2" xfId="13739"/>
    <cellStyle name="Neutral 4 3 4 2 2" xfId="31361"/>
    <cellStyle name="Neutral 4 3 4 3" xfId="13740"/>
    <cellStyle name="Neutral 4 3 4 3 2" xfId="29234"/>
    <cellStyle name="Neutral 4 3 4 4" xfId="13741"/>
    <cellStyle name="Neutral 4 3 4 4 2" xfId="32274"/>
    <cellStyle name="Neutral 4 3 4 5" xfId="13742"/>
    <cellStyle name="Neutral 4 3 4 5 2" xfId="29489"/>
    <cellStyle name="Neutral 4 3 4 6" xfId="13743"/>
    <cellStyle name="Neutral 4 3 4 6 2" xfId="38954"/>
    <cellStyle name="Neutral 4 3 4 7" xfId="13744"/>
    <cellStyle name="Neutral 4 3 4 7 2" xfId="37582"/>
    <cellStyle name="Neutral 4 3 4 8" xfId="28329"/>
    <cellStyle name="Neutral 4 3 5" xfId="13745"/>
    <cellStyle name="Neutral 4 3 5 2" xfId="28413"/>
    <cellStyle name="Neutral 4 3 6" xfId="13746"/>
    <cellStyle name="Neutral 4 3 6 2" xfId="27338"/>
    <cellStyle name="Neutral 4 3 7" xfId="13747"/>
    <cellStyle name="Neutral 4 3 7 2" xfId="30971"/>
    <cellStyle name="Neutral 4 3 8" xfId="24639"/>
    <cellStyle name="Neutral 4 4" xfId="13748"/>
    <cellStyle name="Neutral 4 4 2" xfId="13749"/>
    <cellStyle name="Neutral 4 4 2 2" xfId="24644"/>
    <cellStyle name="Neutral 4 4 3" xfId="13750"/>
    <cellStyle name="Neutral 4 4 3 2" xfId="34726"/>
    <cellStyle name="Neutral 4 4 4" xfId="24643"/>
    <cellStyle name="Neutral 4 5" xfId="13751"/>
    <cellStyle name="Neutral 4 5 2" xfId="13752"/>
    <cellStyle name="Neutral 4 5 2 2" xfId="37584"/>
    <cellStyle name="Neutral 4 5 3" xfId="13753"/>
    <cellStyle name="Neutral 4 5 3 2" xfId="34267"/>
    <cellStyle name="Neutral 4 5 4" xfId="24645"/>
    <cellStyle name="Neutral 4 6" xfId="13754"/>
    <cellStyle name="Neutral 4 6 2" xfId="13755"/>
    <cellStyle name="Neutral 4 6 2 2" xfId="31359"/>
    <cellStyle name="Neutral 4 6 3" xfId="13756"/>
    <cellStyle name="Neutral 4 6 3 2" xfId="29236"/>
    <cellStyle name="Neutral 4 6 4" xfId="13757"/>
    <cellStyle name="Neutral 4 6 4 2" xfId="30931"/>
    <cellStyle name="Neutral 4 6 5" xfId="13758"/>
    <cellStyle name="Neutral 4 6 5 2" xfId="29490"/>
    <cellStyle name="Neutral 4 6 6" xfId="13759"/>
    <cellStyle name="Neutral 4 6 6 2" xfId="38952"/>
    <cellStyle name="Neutral 4 6 7" xfId="13760"/>
    <cellStyle name="Neutral 4 6 7 2" xfId="37579"/>
    <cellStyle name="Neutral 4 6 8" xfId="28327"/>
    <cellStyle name="Neutral 4 7" xfId="13761"/>
    <cellStyle name="Neutral 4 7 2" xfId="28415"/>
    <cellStyle name="Neutral 4 8" xfId="13762"/>
    <cellStyle name="Neutral 4 8 2" xfId="29050"/>
    <cellStyle name="Neutral 4 9" xfId="13763"/>
    <cellStyle name="Neutral 4 9 2" xfId="30973"/>
    <cellStyle name="Neutral 5" xfId="13764"/>
    <cellStyle name="Neutral 5 10" xfId="13765"/>
    <cellStyle name="Neutral 5 10 2" xfId="13766"/>
    <cellStyle name="Neutral 5 10 2 2" xfId="13767"/>
    <cellStyle name="Neutral 5 10 2 2 2" xfId="37586"/>
    <cellStyle name="Neutral 5 10 2 3" xfId="13768"/>
    <cellStyle name="Neutral 5 10 2 3 2" xfId="34730"/>
    <cellStyle name="Neutral 5 10 2 4" xfId="24648"/>
    <cellStyle name="Neutral 5 10 3" xfId="13769"/>
    <cellStyle name="Neutral 5 10 3 2" xfId="13770"/>
    <cellStyle name="Neutral 5 10 3 2 2" xfId="37587"/>
    <cellStyle name="Neutral 5 10 3 3" xfId="13771"/>
    <cellStyle name="Neutral 5 10 3 3 2" xfId="34263"/>
    <cellStyle name="Neutral 5 10 3 4" xfId="24649"/>
    <cellStyle name="Neutral 5 10 4" xfId="13772"/>
    <cellStyle name="Neutral 5 10 4 2" xfId="35626"/>
    <cellStyle name="Neutral 5 10 5" xfId="24647"/>
    <cellStyle name="Neutral 5 11" xfId="13773"/>
    <cellStyle name="Neutral 5 11 2" xfId="13774"/>
    <cellStyle name="Neutral 5 11 2 2" xfId="13775"/>
    <cellStyle name="Neutral 5 11 2 2 2" xfId="37588"/>
    <cellStyle name="Neutral 5 11 2 3" xfId="13776"/>
    <cellStyle name="Neutral 5 11 2 3 2" xfId="34731"/>
    <cellStyle name="Neutral 5 11 2 4" xfId="24651"/>
    <cellStyle name="Neutral 5 11 3" xfId="13777"/>
    <cellStyle name="Neutral 5 11 3 2" xfId="13778"/>
    <cellStyle name="Neutral 5 11 3 2 2" xfId="37589"/>
    <cellStyle name="Neutral 5 11 3 3" xfId="13779"/>
    <cellStyle name="Neutral 5 11 3 3 2" xfId="34262"/>
    <cellStyle name="Neutral 5 11 3 4" xfId="24652"/>
    <cellStyle name="Neutral 5 11 4" xfId="13780"/>
    <cellStyle name="Neutral 5 11 4 2" xfId="35627"/>
    <cellStyle name="Neutral 5 11 5" xfId="24650"/>
    <cellStyle name="Neutral 5 12" xfId="13781"/>
    <cellStyle name="Neutral 5 12 2" xfId="13782"/>
    <cellStyle name="Neutral 5 12 2 2" xfId="13783"/>
    <cellStyle name="Neutral 5 12 2 2 2" xfId="37590"/>
    <cellStyle name="Neutral 5 12 2 3" xfId="13784"/>
    <cellStyle name="Neutral 5 12 2 3 2" xfId="34732"/>
    <cellStyle name="Neutral 5 12 2 4" xfId="24654"/>
    <cellStyle name="Neutral 5 12 3" xfId="13785"/>
    <cellStyle name="Neutral 5 12 3 2" xfId="13786"/>
    <cellStyle name="Neutral 5 12 3 2 2" xfId="37591"/>
    <cellStyle name="Neutral 5 12 3 3" xfId="13787"/>
    <cellStyle name="Neutral 5 12 3 3 2" xfId="34261"/>
    <cellStyle name="Neutral 5 12 3 4" xfId="24655"/>
    <cellStyle name="Neutral 5 12 4" xfId="13788"/>
    <cellStyle name="Neutral 5 12 4 2" xfId="35628"/>
    <cellStyle name="Neutral 5 12 5" xfId="24653"/>
    <cellStyle name="Neutral 5 13" xfId="13789"/>
    <cellStyle name="Neutral 5 13 2" xfId="13790"/>
    <cellStyle name="Neutral 5 13 2 2" xfId="13791"/>
    <cellStyle name="Neutral 5 13 2 2 2" xfId="37592"/>
    <cellStyle name="Neutral 5 13 2 3" xfId="13792"/>
    <cellStyle name="Neutral 5 13 2 3 2" xfId="34733"/>
    <cellStyle name="Neutral 5 13 2 4" xfId="24657"/>
    <cellStyle name="Neutral 5 13 3" xfId="13793"/>
    <cellStyle name="Neutral 5 13 3 2" xfId="13794"/>
    <cellStyle name="Neutral 5 13 3 2 2" xfId="37593"/>
    <cellStyle name="Neutral 5 13 3 3" xfId="13795"/>
    <cellStyle name="Neutral 5 13 3 3 2" xfId="34260"/>
    <cellStyle name="Neutral 5 13 3 4" xfId="24658"/>
    <cellStyle name="Neutral 5 13 4" xfId="13796"/>
    <cellStyle name="Neutral 5 13 4 2" xfId="35629"/>
    <cellStyle name="Neutral 5 13 5" xfId="24656"/>
    <cellStyle name="Neutral 5 14" xfId="13797"/>
    <cellStyle name="Neutral 5 14 2" xfId="13798"/>
    <cellStyle name="Neutral 5 14 2 2" xfId="13799"/>
    <cellStyle name="Neutral 5 14 2 2 2" xfId="37594"/>
    <cellStyle name="Neutral 5 14 2 3" xfId="13800"/>
    <cellStyle name="Neutral 5 14 2 3 2" xfId="34734"/>
    <cellStyle name="Neutral 5 14 2 4" xfId="24660"/>
    <cellStyle name="Neutral 5 14 3" xfId="13801"/>
    <cellStyle name="Neutral 5 14 3 2" xfId="13802"/>
    <cellStyle name="Neutral 5 14 3 2 2" xfId="37595"/>
    <cellStyle name="Neutral 5 14 3 3" xfId="13803"/>
    <cellStyle name="Neutral 5 14 3 3 2" xfId="34259"/>
    <cellStyle name="Neutral 5 14 3 4" xfId="24661"/>
    <cellStyle name="Neutral 5 14 4" xfId="13804"/>
    <cellStyle name="Neutral 5 14 4 2" xfId="35630"/>
    <cellStyle name="Neutral 5 14 5" xfId="24659"/>
    <cellStyle name="Neutral 5 15" xfId="13805"/>
    <cellStyle name="Neutral 5 15 2" xfId="13806"/>
    <cellStyle name="Neutral 5 15 2 2" xfId="13807"/>
    <cellStyle name="Neutral 5 15 2 2 2" xfId="37596"/>
    <cellStyle name="Neutral 5 15 2 3" xfId="13808"/>
    <cellStyle name="Neutral 5 15 2 3 2" xfId="34735"/>
    <cellStyle name="Neutral 5 15 2 4" xfId="24663"/>
    <cellStyle name="Neutral 5 15 3" xfId="13809"/>
    <cellStyle name="Neutral 5 15 3 2" xfId="13810"/>
    <cellStyle name="Neutral 5 15 3 2 2" xfId="37597"/>
    <cellStyle name="Neutral 5 15 3 3" xfId="13811"/>
    <cellStyle name="Neutral 5 15 3 3 2" xfId="34258"/>
    <cellStyle name="Neutral 5 15 3 4" xfId="24664"/>
    <cellStyle name="Neutral 5 15 4" xfId="13812"/>
    <cellStyle name="Neutral 5 15 4 2" xfId="35631"/>
    <cellStyle name="Neutral 5 15 5" xfId="24662"/>
    <cellStyle name="Neutral 5 16" xfId="13813"/>
    <cellStyle name="Neutral 5 16 2" xfId="13814"/>
    <cellStyle name="Neutral 5 16 2 2" xfId="13815"/>
    <cellStyle name="Neutral 5 16 2 2 2" xfId="37598"/>
    <cellStyle name="Neutral 5 16 2 3" xfId="13816"/>
    <cellStyle name="Neutral 5 16 2 3 2" xfId="34736"/>
    <cellStyle name="Neutral 5 16 2 4" xfId="24666"/>
    <cellStyle name="Neutral 5 16 3" xfId="13817"/>
    <cellStyle name="Neutral 5 16 3 2" xfId="13818"/>
    <cellStyle name="Neutral 5 16 3 2 2" xfId="37599"/>
    <cellStyle name="Neutral 5 16 3 3" xfId="13819"/>
    <cellStyle name="Neutral 5 16 3 3 2" xfId="34257"/>
    <cellStyle name="Neutral 5 16 3 4" xfId="24667"/>
    <cellStyle name="Neutral 5 16 4" xfId="13820"/>
    <cellStyle name="Neutral 5 16 4 2" xfId="35632"/>
    <cellStyle name="Neutral 5 16 5" xfId="24665"/>
    <cellStyle name="Neutral 5 17" xfId="13821"/>
    <cellStyle name="Neutral 5 17 2" xfId="13822"/>
    <cellStyle name="Neutral 5 17 2 2" xfId="13823"/>
    <cellStyle name="Neutral 5 17 2 2 2" xfId="37600"/>
    <cellStyle name="Neutral 5 17 2 3" xfId="13824"/>
    <cellStyle name="Neutral 5 17 2 3 2" xfId="34737"/>
    <cellStyle name="Neutral 5 17 2 4" xfId="24669"/>
    <cellStyle name="Neutral 5 17 3" xfId="13825"/>
    <cellStyle name="Neutral 5 17 3 2" xfId="13826"/>
    <cellStyle name="Neutral 5 17 3 2 2" xfId="37601"/>
    <cellStyle name="Neutral 5 17 3 3" xfId="13827"/>
    <cellStyle name="Neutral 5 17 3 3 2" xfId="34256"/>
    <cellStyle name="Neutral 5 17 3 4" xfId="24670"/>
    <cellStyle name="Neutral 5 17 4" xfId="13828"/>
    <cellStyle name="Neutral 5 17 4 2" xfId="35633"/>
    <cellStyle name="Neutral 5 17 5" xfId="24668"/>
    <cellStyle name="Neutral 5 18" xfId="13829"/>
    <cellStyle name="Neutral 5 18 2" xfId="13830"/>
    <cellStyle name="Neutral 5 18 2 2" xfId="13831"/>
    <cellStyle name="Neutral 5 18 2 2 2" xfId="37602"/>
    <cellStyle name="Neutral 5 18 2 3" xfId="13832"/>
    <cellStyle name="Neutral 5 18 2 3 2" xfId="34738"/>
    <cellStyle name="Neutral 5 18 2 4" xfId="24672"/>
    <cellStyle name="Neutral 5 18 3" xfId="13833"/>
    <cellStyle name="Neutral 5 18 3 2" xfId="13834"/>
    <cellStyle name="Neutral 5 18 3 2 2" xfId="37603"/>
    <cellStyle name="Neutral 5 18 3 3" xfId="13835"/>
    <cellStyle name="Neutral 5 18 3 3 2" xfId="34255"/>
    <cellStyle name="Neutral 5 18 3 4" xfId="24673"/>
    <cellStyle name="Neutral 5 18 4" xfId="13836"/>
    <cellStyle name="Neutral 5 18 4 2" xfId="35634"/>
    <cellStyle name="Neutral 5 18 5" xfId="24671"/>
    <cellStyle name="Neutral 5 19" xfId="13837"/>
    <cellStyle name="Neutral 5 19 2" xfId="13838"/>
    <cellStyle name="Neutral 5 19 2 2" xfId="13839"/>
    <cellStyle name="Neutral 5 19 2 2 2" xfId="37604"/>
    <cellStyle name="Neutral 5 19 2 3" xfId="13840"/>
    <cellStyle name="Neutral 5 19 2 3 2" xfId="34739"/>
    <cellStyle name="Neutral 5 19 2 4" xfId="24675"/>
    <cellStyle name="Neutral 5 19 3" xfId="13841"/>
    <cellStyle name="Neutral 5 19 3 2" xfId="13842"/>
    <cellStyle name="Neutral 5 19 3 2 2" xfId="37605"/>
    <cellStyle name="Neutral 5 19 3 3" xfId="13843"/>
    <cellStyle name="Neutral 5 19 3 3 2" xfId="34254"/>
    <cellStyle name="Neutral 5 19 3 4" xfId="24676"/>
    <cellStyle name="Neutral 5 19 4" xfId="13844"/>
    <cellStyle name="Neutral 5 19 4 2" xfId="35635"/>
    <cellStyle name="Neutral 5 19 5" xfId="24674"/>
    <cellStyle name="Neutral 5 2" xfId="13845"/>
    <cellStyle name="Neutral 5 2 2" xfId="13846"/>
    <cellStyle name="Neutral 5 2 2 2" xfId="13847"/>
    <cellStyle name="Neutral 5 2 2 2 2" xfId="24679"/>
    <cellStyle name="Neutral 5 2 2 3" xfId="13848"/>
    <cellStyle name="Neutral 5 2 2 3 2" xfId="34740"/>
    <cellStyle name="Neutral 5 2 2 4" xfId="24678"/>
    <cellStyle name="Neutral 5 2 3" xfId="13849"/>
    <cellStyle name="Neutral 5 2 3 2" xfId="13850"/>
    <cellStyle name="Neutral 5 2 3 2 2" xfId="37607"/>
    <cellStyle name="Neutral 5 2 3 3" xfId="13851"/>
    <cellStyle name="Neutral 5 2 3 3 2" xfId="34253"/>
    <cellStyle name="Neutral 5 2 3 4" xfId="24680"/>
    <cellStyle name="Neutral 5 2 4" xfId="13852"/>
    <cellStyle name="Neutral 5 2 4 2" xfId="13853"/>
    <cellStyle name="Neutral 5 2 4 2 2" xfId="31363"/>
    <cellStyle name="Neutral 5 2 4 3" xfId="13854"/>
    <cellStyle name="Neutral 5 2 4 3 2" xfId="27437"/>
    <cellStyle name="Neutral 5 2 4 4" xfId="13855"/>
    <cellStyle name="Neutral 5 2 4 4 2" xfId="32285"/>
    <cellStyle name="Neutral 5 2 4 5" xfId="13856"/>
    <cellStyle name="Neutral 5 2 4 5 2" xfId="29486"/>
    <cellStyle name="Neutral 5 2 4 6" xfId="13857"/>
    <cellStyle name="Neutral 5 2 4 6 2" xfId="38956"/>
    <cellStyle name="Neutral 5 2 4 7" xfId="13858"/>
    <cellStyle name="Neutral 5 2 4 7 2" xfId="37606"/>
    <cellStyle name="Neutral 5 2 4 8" xfId="28331"/>
    <cellStyle name="Neutral 5 2 5" xfId="13859"/>
    <cellStyle name="Neutral 5 2 5 2" xfId="28411"/>
    <cellStyle name="Neutral 5 2 6" xfId="13860"/>
    <cellStyle name="Neutral 5 2 6 2" xfId="27340"/>
    <cellStyle name="Neutral 5 2 7" xfId="13861"/>
    <cellStyle name="Neutral 5 2 7 2" xfId="30968"/>
    <cellStyle name="Neutral 5 2 8" xfId="24677"/>
    <cellStyle name="Neutral 5 20" xfId="13862"/>
    <cellStyle name="Neutral 5 20 2" xfId="13863"/>
    <cellStyle name="Neutral 5 20 2 2" xfId="13864"/>
    <cellStyle name="Neutral 5 20 2 2 2" xfId="37608"/>
    <cellStyle name="Neutral 5 20 2 3" xfId="13865"/>
    <cellStyle name="Neutral 5 20 2 3 2" xfId="34741"/>
    <cellStyle name="Neutral 5 20 2 4" xfId="24682"/>
    <cellStyle name="Neutral 5 20 3" xfId="13866"/>
    <cellStyle name="Neutral 5 20 3 2" xfId="13867"/>
    <cellStyle name="Neutral 5 20 3 2 2" xfId="37609"/>
    <cellStyle name="Neutral 5 20 3 3" xfId="13868"/>
    <cellStyle name="Neutral 5 20 3 3 2" xfId="34252"/>
    <cellStyle name="Neutral 5 20 3 4" xfId="24683"/>
    <cellStyle name="Neutral 5 20 4" xfId="13869"/>
    <cellStyle name="Neutral 5 20 4 2" xfId="35636"/>
    <cellStyle name="Neutral 5 20 5" xfId="24681"/>
    <cellStyle name="Neutral 5 21" xfId="13870"/>
    <cellStyle name="Neutral 5 21 2" xfId="13871"/>
    <cellStyle name="Neutral 5 21 2 2" xfId="13872"/>
    <cellStyle name="Neutral 5 21 2 2 2" xfId="37610"/>
    <cellStyle name="Neutral 5 21 2 3" xfId="13873"/>
    <cellStyle name="Neutral 5 21 2 3 2" xfId="34742"/>
    <cellStyle name="Neutral 5 21 2 4" xfId="24685"/>
    <cellStyle name="Neutral 5 21 3" xfId="13874"/>
    <cellStyle name="Neutral 5 21 3 2" xfId="13875"/>
    <cellStyle name="Neutral 5 21 3 2 2" xfId="37611"/>
    <cellStyle name="Neutral 5 21 3 3" xfId="13876"/>
    <cellStyle name="Neutral 5 21 3 3 2" xfId="34251"/>
    <cellStyle name="Neutral 5 21 3 4" xfId="24686"/>
    <cellStyle name="Neutral 5 21 4" xfId="13877"/>
    <cellStyle name="Neutral 5 21 4 2" xfId="35637"/>
    <cellStyle name="Neutral 5 21 5" xfId="24684"/>
    <cellStyle name="Neutral 5 22" xfId="13878"/>
    <cellStyle name="Neutral 5 22 2" xfId="13879"/>
    <cellStyle name="Neutral 5 22 2 2" xfId="13880"/>
    <cellStyle name="Neutral 5 22 2 2 2" xfId="37612"/>
    <cellStyle name="Neutral 5 22 2 3" xfId="13881"/>
    <cellStyle name="Neutral 5 22 2 3 2" xfId="34743"/>
    <cellStyle name="Neutral 5 22 2 4" xfId="24688"/>
    <cellStyle name="Neutral 5 22 3" xfId="13882"/>
    <cellStyle name="Neutral 5 22 3 2" xfId="13883"/>
    <cellStyle name="Neutral 5 22 3 2 2" xfId="37613"/>
    <cellStyle name="Neutral 5 22 3 3" xfId="13884"/>
    <cellStyle name="Neutral 5 22 3 3 2" xfId="34250"/>
    <cellStyle name="Neutral 5 22 3 4" xfId="24689"/>
    <cellStyle name="Neutral 5 22 4" xfId="13885"/>
    <cellStyle name="Neutral 5 22 4 2" xfId="35638"/>
    <cellStyle name="Neutral 5 22 5" xfId="24687"/>
    <cellStyle name="Neutral 5 23" xfId="13886"/>
    <cellStyle name="Neutral 5 23 2" xfId="13887"/>
    <cellStyle name="Neutral 5 23 2 2" xfId="13888"/>
    <cellStyle name="Neutral 5 23 2 2 2" xfId="37614"/>
    <cellStyle name="Neutral 5 23 2 3" xfId="13889"/>
    <cellStyle name="Neutral 5 23 2 3 2" xfId="34744"/>
    <cellStyle name="Neutral 5 23 2 4" xfId="24691"/>
    <cellStyle name="Neutral 5 23 3" xfId="13890"/>
    <cellStyle name="Neutral 5 23 3 2" xfId="13891"/>
    <cellStyle name="Neutral 5 23 3 2 2" xfId="37615"/>
    <cellStyle name="Neutral 5 23 3 3" xfId="13892"/>
    <cellStyle name="Neutral 5 23 3 3 2" xfId="34249"/>
    <cellStyle name="Neutral 5 23 3 4" xfId="24692"/>
    <cellStyle name="Neutral 5 23 4" xfId="13893"/>
    <cellStyle name="Neutral 5 23 4 2" xfId="35639"/>
    <cellStyle name="Neutral 5 23 5" xfId="24690"/>
    <cellStyle name="Neutral 5 24" xfId="13894"/>
    <cellStyle name="Neutral 5 24 2" xfId="13895"/>
    <cellStyle name="Neutral 5 24 2 2" xfId="13896"/>
    <cellStyle name="Neutral 5 24 2 2 2" xfId="37616"/>
    <cellStyle name="Neutral 5 24 2 3" xfId="13897"/>
    <cellStyle name="Neutral 5 24 2 3 2" xfId="34745"/>
    <cellStyle name="Neutral 5 24 2 4" xfId="24694"/>
    <cellStyle name="Neutral 5 24 3" xfId="13898"/>
    <cellStyle name="Neutral 5 24 3 2" xfId="13899"/>
    <cellStyle name="Neutral 5 24 3 2 2" xfId="37617"/>
    <cellStyle name="Neutral 5 24 3 3" xfId="13900"/>
    <cellStyle name="Neutral 5 24 3 3 2" xfId="34248"/>
    <cellStyle name="Neutral 5 24 3 4" xfId="24695"/>
    <cellStyle name="Neutral 5 24 4" xfId="13901"/>
    <cellStyle name="Neutral 5 24 4 2" xfId="35640"/>
    <cellStyle name="Neutral 5 24 5" xfId="24693"/>
    <cellStyle name="Neutral 5 25" xfId="13902"/>
    <cellStyle name="Neutral 5 25 2" xfId="24696"/>
    <cellStyle name="Neutral 5 26" xfId="13903"/>
    <cellStyle name="Neutral 5 26 2" xfId="24697"/>
    <cellStyle name="Neutral 5 27" xfId="13904"/>
    <cellStyle name="Neutral 5 27 2" xfId="24698"/>
    <cellStyle name="Neutral 5 28" xfId="13905"/>
    <cellStyle name="Neutral 5 28 2" xfId="24699"/>
    <cellStyle name="Neutral 5 29" xfId="13906"/>
    <cellStyle name="Neutral 5 29 2" xfId="24700"/>
    <cellStyle name="Neutral 5 3" xfId="13907"/>
    <cellStyle name="Neutral 5 3 2" xfId="13908"/>
    <cellStyle name="Neutral 5 3 2 2" xfId="13909"/>
    <cellStyle name="Neutral 5 3 2 2 2" xfId="24703"/>
    <cellStyle name="Neutral 5 3 2 3" xfId="13910"/>
    <cellStyle name="Neutral 5 3 2 3 2" xfId="34746"/>
    <cellStyle name="Neutral 5 3 2 4" xfId="24702"/>
    <cellStyle name="Neutral 5 3 3" xfId="13911"/>
    <cellStyle name="Neutral 5 3 3 2" xfId="13912"/>
    <cellStyle name="Neutral 5 3 3 2 2" xfId="37619"/>
    <cellStyle name="Neutral 5 3 3 3" xfId="13913"/>
    <cellStyle name="Neutral 5 3 3 3 2" xfId="34247"/>
    <cellStyle name="Neutral 5 3 3 4" xfId="24704"/>
    <cellStyle name="Neutral 5 3 4" xfId="13914"/>
    <cellStyle name="Neutral 5 3 4 2" xfId="13915"/>
    <cellStyle name="Neutral 5 3 4 2 2" xfId="31364"/>
    <cellStyle name="Neutral 5 3 4 3" xfId="13916"/>
    <cellStyle name="Neutral 5 3 4 3 2" xfId="27416"/>
    <cellStyle name="Neutral 5 3 4 4" xfId="13917"/>
    <cellStyle name="Neutral 5 3 4 4 2" xfId="30934"/>
    <cellStyle name="Neutral 5 3 4 5" xfId="13918"/>
    <cellStyle name="Neutral 5 3 4 5 2" xfId="32892"/>
    <cellStyle name="Neutral 5 3 4 6" xfId="13919"/>
    <cellStyle name="Neutral 5 3 4 6 2" xfId="38957"/>
    <cellStyle name="Neutral 5 3 4 7" xfId="13920"/>
    <cellStyle name="Neutral 5 3 4 7 2" xfId="37618"/>
    <cellStyle name="Neutral 5 3 4 8" xfId="28332"/>
    <cellStyle name="Neutral 5 3 5" xfId="13921"/>
    <cellStyle name="Neutral 5 3 5 2" xfId="28410"/>
    <cellStyle name="Neutral 5 3 6" xfId="13922"/>
    <cellStyle name="Neutral 5 3 6 2" xfId="28399"/>
    <cellStyle name="Neutral 5 3 7" xfId="13923"/>
    <cellStyle name="Neutral 5 3 7 2" xfId="30967"/>
    <cellStyle name="Neutral 5 3 8" xfId="24701"/>
    <cellStyle name="Neutral 5 30" xfId="13924"/>
    <cellStyle name="Neutral 5 30 2" xfId="24705"/>
    <cellStyle name="Neutral 5 31" xfId="13925"/>
    <cellStyle name="Neutral 5 31 2" xfId="24706"/>
    <cellStyle name="Neutral 5 32" xfId="13926"/>
    <cellStyle name="Neutral 5 32 2" xfId="24707"/>
    <cellStyle name="Neutral 5 33" xfId="13927"/>
    <cellStyle name="Neutral 5 33 2" xfId="24708"/>
    <cellStyle name="Neutral 5 34" xfId="13928"/>
    <cellStyle name="Neutral 5 34 2" xfId="24709"/>
    <cellStyle name="Neutral 5 35" xfId="13929"/>
    <cellStyle name="Neutral 5 35 2" xfId="24710"/>
    <cellStyle name="Neutral 5 36" xfId="13930"/>
    <cellStyle name="Neutral 5 36 2" xfId="24711"/>
    <cellStyle name="Neutral 5 37" xfId="13931"/>
    <cellStyle name="Neutral 5 37 2" xfId="24712"/>
    <cellStyle name="Neutral 5 38" xfId="13932"/>
    <cellStyle name="Neutral 5 38 2" xfId="24713"/>
    <cellStyle name="Neutral 5 39" xfId="13933"/>
    <cellStyle name="Neutral 5 39 2" xfId="24714"/>
    <cellStyle name="Neutral 5 4" xfId="13934"/>
    <cellStyle name="Neutral 5 4 2" xfId="13935"/>
    <cellStyle name="Neutral 5 4 2 2" xfId="13936"/>
    <cellStyle name="Neutral 5 4 2 2 2" xfId="24717"/>
    <cellStyle name="Neutral 5 4 2 3" xfId="13937"/>
    <cellStyle name="Neutral 5 4 2 3 2" xfId="34747"/>
    <cellStyle name="Neutral 5 4 2 4" xfId="24716"/>
    <cellStyle name="Neutral 5 4 3" xfId="13938"/>
    <cellStyle name="Neutral 5 4 3 2" xfId="13939"/>
    <cellStyle name="Neutral 5 4 3 2 2" xfId="37621"/>
    <cellStyle name="Neutral 5 4 3 3" xfId="13940"/>
    <cellStyle name="Neutral 5 4 3 3 2" xfId="34246"/>
    <cellStyle name="Neutral 5 4 3 4" xfId="24718"/>
    <cellStyle name="Neutral 5 4 4" xfId="13941"/>
    <cellStyle name="Neutral 5 4 4 2" xfId="13942"/>
    <cellStyle name="Neutral 5 4 4 2 2" xfId="31365"/>
    <cellStyle name="Neutral 5 4 4 3" xfId="13943"/>
    <cellStyle name="Neutral 5 4 4 3 2" xfId="29208"/>
    <cellStyle name="Neutral 5 4 4 4" xfId="13944"/>
    <cellStyle name="Neutral 5 4 4 4 2" xfId="30935"/>
    <cellStyle name="Neutral 5 4 4 5" xfId="13945"/>
    <cellStyle name="Neutral 5 4 4 5 2" xfId="27569"/>
    <cellStyle name="Neutral 5 4 4 6" xfId="13946"/>
    <cellStyle name="Neutral 5 4 4 6 2" xfId="38958"/>
    <cellStyle name="Neutral 5 4 4 7" xfId="13947"/>
    <cellStyle name="Neutral 5 4 4 7 2" xfId="37620"/>
    <cellStyle name="Neutral 5 4 4 8" xfId="28333"/>
    <cellStyle name="Neutral 5 4 5" xfId="13948"/>
    <cellStyle name="Neutral 5 4 5 2" xfId="28409"/>
    <cellStyle name="Neutral 5 4 6" xfId="13949"/>
    <cellStyle name="Neutral 5 4 6 2" xfId="27341"/>
    <cellStyle name="Neutral 5 4 7" xfId="13950"/>
    <cellStyle name="Neutral 5 4 7 2" xfId="32304"/>
    <cellStyle name="Neutral 5 4 8" xfId="24715"/>
    <cellStyle name="Neutral 5 40" xfId="13951"/>
    <cellStyle name="Neutral 5 40 2" xfId="13952"/>
    <cellStyle name="Neutral 5 40 2 2" xfId="37622"/>
    <cellStyle name="Neutral 5 40 3" xfId="13953"/>
    <cellStyle name="Neutral 5 40 3 2" xfId="34729"/>
    <cellStyle name="Neutral 5 40 4" xfId="24719"/>
    <cellStyle name="Neutral 5 41" xfId="13954"/>
    <cellStyle name="Neutral 5 41 2" xfId="13955"/>
    <cellStyle name="Neutral 5 41 2 2" xfId="37623"/>
    <cellStyle name="Neutral 5 41 3" xfId="13956"/>
    <cellStyle name="Neutral 5 41 3 2" xfId="34264"/>
    <cellStyle name="Neutral 5 41 4" xfId="24720"/>
    <cellStyle name="Neutral 5 42" xfId="13957"/>
    <cellStyle name="Neutral 5 42 2" xfId="13958"/>
    <cellStyle name="Neutral 5 42 2 2" xfId="31362"/>
    <cellStyle name="Neutral 5 42 3" xfId="13959"/>
    <cellStyle name="Neutral 5 42 3 2" xfId="29233"/>
    <cellStyle name="Neutral 5 42 4" xfId="13960"/>
    <cellStyle name="Neutral 5 42 4 2" xfId="32281"/>
    <cellStyle name="Neutral 5 42 5" xfId="13961"/>
    <cellStyle name="Neutral 5 42 5 2" xfId="32890"/>
    <cellStyle name="Neutral 5 42 6" xfId="13962"/>
    <cellStyle name="Neutral 5 42 6 2" xfId="38955"/>
    <cellStyle name="Neutral 5 42 7" xfId="13963"/>
    <cellStyle name="Neutral 5 42 7 2" xfId="37585"/>
    <cellStyle name="Neutral 5 42 8" xfId="28330"/>
    <cellStyle name="Neutral 5 43" xfId="13964"/>
    <cellStyle name="Neutral 5 43 2" xfId="28412"/>
    <cellStyle name="Neutral 5 44" xfId="13965"/>
    <cellStyle name="Neutral 5 44 2" xfId="27339"/>
    <cellStyle name="Neutral 5 45" xfId="13966"/>
    <cellStyle name="Neutral 5 45 2" xfId="30970"/>
    <cellStyle name="Neutral 5 46" xfId="24646"/>
    <cellStyle name="Neutral 5 5" xfId="13967"/>
    <cellStyle name="Neutral 5 5 2" xfId="13968"/>
    <cellStyle name="Neutral 5 5 2 2" xfId="13969"/>
    <cellStyle name="Neutral 5 5 2 2 2" xfId="24723"/>
    <cellStyle name="Neutral 5 5 2 3" xfId="13970"/>
    <cellStyle name="Neutral 5 5 2 3 2" xfId="34748"/>
    <cellStyle name="Neutral 5 5 2 4" xfId="24722"/>
    <cellStyle name="Neutral 5 5 3" xfId="13971"/>
    <cellStyle name="Neutral 5 5 3 2" xfId="13972"/>
    <cellStyle name="Neutral 5 5 3 2 2" xfId="37625"/>
    <cellStyle name="Neutral 5 5 3 3" xfId="13973"/>
    <cellStyle name="Neutral 5 5 3 3 2" xfId="34245"/>
    <cellStyle name="Neutral 5 5 3 4" xfId="24724"/>
    <cellStyle name="Neutral 5 5 4" xfId="13974"/>
    <cellStyle name="Neutral 5 5 4 2" xfId="13975"/>
    <cellStyle name="Neutral 5 5 4 2 2" xfId="31366"/>
    <cellStyle name="Neutral 5 5 4 3" xfId="13976"/>
    <cellStyle name="Neutral 5 5 4 3 2" xfId="29202"/>
    <cellStyle name="Neutral 5 5 4 4" xfId="13977"/>
    <cellStyle name="Neutral 5 5 4 4 2" xfId="30936"/>
    <cellStyle name="Neutral 5 5 4 5" xfId="13978"/>
    <cellStyle name="Neutral 5 5 4 5 2" xfId="32903"/>
    <cellStyle name="Neutral 5 5 4 6" xfId="13979"/>
    <cellStyle name="Neutral 5 5 4 6 2" xfId="38959"/>
    <cellStyle name="Neutral 5 5 4 7" xfId="13980"/>
    <cellStyle name="Neutral 5 5 4 7 2" xfId="37624"/>
    <cellStyle name="Neutral 5 5 4 8" xfId="28334"/>
    <cellStyle name="Neutral 5 5 5" xfId="13981"/>
    <cellStyle name="Neutral 5 5 5 2" xfId="28408"/>
    <cellStyle name="Neutral 5 5 6" xfId="13982"/>
    <cellStyle name="Neutral 5 5 6 2" xfId="27342"/>
    <cellStyle name="Neutral 5 5 7" xfId="13983"/>
    <cellStyle name="Neutral 5 5 7 2" xfId="32303"/>
    <cellStyle name="Neutral 5 5 8" xfId="24721"/>
    <cellStyle name="Neutral 5 6" xfId="13984"/>
    <cellStyle name="Neutral 5 6 2" xfId="13985"/>
    <cellStyle name="Neutral 5 6 2 2" xfId="13986"/>
    <cellStyle name="Neutral 5 6 2 2 2" xfId="24727"/>
    <cellStyle name="Neutral 5 6 2 3" xfId="13987"/>
    <cellStyle name="Neutral 5 6 2 3 2" xfId="34749"/>
    <cellStyle name="Neutral 5 6 2 4" xfId="24726"/>
    <cellStyle name="Neutral 5 6 3" xfId="13988"/>
    <cellStyle name="Neutral 5 6 3 2" xfId="13989"/>
    <cellStyle name="Neutral 5 6 3 2 2" xfId="37627"/>
    <cellStyle name="Neutral 5 6 3 3" xfId="13990"/>
    <cellStyle name="Neutral 5 6 3 3 2" xfId="34244"/>
    <cellStyle name="Neutral 5 6 3 4" xfId="24728"/>
    <cellStyle name="Neutral 5 6 4" xfId="13991"/>
    <cellStyle name="Neutral 5 6 4 2" xfId="13992"/>
    <cellStyle name="Neutral 5 6 4 2 2" xfId="31367"/>
    <cellStyle name="Neutral 5 6 4 3" xfId="13993"/>
    <cellStyle name="Neutral 5 6 4 3 2" xfId="29199"/>
    <cellStyle name="Neutral 5 6 4 4" xfId="13994"/>
    <cellStyle name="Neutral 5 6 4 4 2" xfId="30938"/>
    <cellStyle name="Neutral 5 6 4 5" xfId="13995"/>
    <cellStyle name="Neutral 5 6 4 5 2" xfId="32905"/>
    <cellStyle name="Neutral 5 6 4 6" xfId="13996"/>
    <cellStyle name="Neutral 5 6 4 6 2" xfId="38960"/>
    <cellStyle name="Neutral 5 6 4 7" xfId="13997"/>
    <cellStyle name="Neutral 5 6 4 7 2" xfId="37626"/>
    <cellStyle name="Neutral 5 6 4 8" xfId="28335"/>
    <cellStyle name="Neutral 5 6 5" xfId="13998"/>
    <cellStyle name="Neutral 5 6 5 2" xfId="28407"/>
    <cellStyle name="Neutral 5 6 6" xfId="13999"/>
    <cellStyle name="Neutral 5 6 6 2" xfId="27343"/>
    <cellStyle name="Neutral 5 6 7" xfId="14000"/>
    <cellStyle name="Neutral 5 6 7 2" xfId="32302"/>
    <cellStyle name="Neutral 5 6 8" xfId="24725"/>
    <cellStyle name="Neutral 5 7" xfId="14001"/>
    <cellStyle name="Neutral 5 7 2" xfId="14002"/>
    <cellStyle name="Neutral 5 7 2 2" xfId="14003"/>
    <cellStyle name="Neutral 5 7 2 2 2" xfId="37628"/>
    <cellStyle name="Neutral 5 7 2 3" xfId="14004"/>
    <cellStyle name="Neutral 5 7 2 3 2" xfId="34750"/>
    <cellStyle name="Neutral 5 7 2 4" xfId="24730"/>
    <cellStyle name="Neutral 5 7 3" xfId="14005"/>
    <cellStyle name="Neutral 5 7 3 2" xfId="14006"/>
    <cellStyle name="Neutral 5 7 3 2 2" xfId="37629"/>
    <cellStyle name="Neutral 5 7 3 3" xfId="14007"/>
    <cellStyle name="Neutral 5 7 3 3 2" xfId="34243"/>
    <cellStyle name="Neutral 5 7 3 4" xfId="24731"/>
    <cellStyle name="Neutral 5 7 4" xfId="14008"/>
    <cellStyle name="Neutral 5 7 4 2" xfId="35641"/>
    <cellStyle name="Neutral 5 7 5" xfId="24729"/>
    <cellStyle name="Neutral 5 8" xfId="14009"/>
    <cellStyle name="Neutral 5 8 2" xfId="14010"/>
    <cellStyle name="Neutral 5 8 2 2" xfId="14011"/>
    <cellStyle name="Neutral 5 8 2 2 2" xfId="37630"/>
    <cellStyle name="Neutral 5 8 2 3" xfId="14012"/>
    <cellStyle name="Neutral 5 8 2 3 2" xfId="34751"/>
    <cellStyle name="Neutral 5 8 2 4" xfId="24733"/>
    <cellStyle name="Neutral 5 8 3" xfId="14013"/>
    <cellStyle name="Neutral 5 8 3 2" xfId="14014"/>
    <cellStyle name="Neutral 5 8 3 2 2" xfId="37631"/>
    <cellStyle name="Neutral 5 8 3 3" xfId="14015"/>
    <cellStyle name="Neutral 5 8 3 3 2" xfId="34242"/>
    <cellStyle name="Neutral 5 8 3 4" xfId="24734"/>
    <cellStyle name="Neutral 5 8 4" xfId="14016"/>
    <cellStyle name="Neutral 5 8 4 2" xfId="35642"/>
    <cellStyle name="Neutral 5 8 5" xfId="24732"/>
    <cellStyle name="Neutral 5 9" xfId="14017"/>
    <cellStyle name="Neutral 5 9 2" xfId="14018"/>
    <cellStyle name="Neutral 5 9 2 2" xfId="14019"/>
    <cellStyle name="Neutral 5 9 2 2 2" xfId="37632"/>
    <cellStyle name="Neutral 5 9 2 3" xfId="14020"/>
    <cellStyle name="Neutral 5 9 2 3 2" xfId="34752"/>
    <cellStyle name="Neutral 5 9 2 4" xfId="24736"/>
    <cellStyle name="Neutral 5 9 3" xfId="14021"/>
    <cellStyle name="Neutral 5 9 3 2" xfId="14022"/>
    <cellStyle name="Neutral 5 9 3 2 2" xfId="37633"/>
    <cellStyle name="Neutral 5 9 3 3" xfId="14023"/>
    <cellStyle name="Neutral 5 9 3 3 2" xfId="34241"/>
    <cellStyle name="Neutral 5 9 3 4" xfId="24737"/>
    <cellStyle name="Neutral 5 9 4" xfId="14024"/>
    <cellStyle name="Neutral 5 9 4 2" xfId="35643"/>
    <cellStyle name="Neutral 5 9 5" xfId="24735"/>
    <cellStyle name="Neutral 6" xfId="14025"/>
    <cellStyle name="Neutral 6 10" xfId="14026"/>
    <cellStyle name="Neutral 6 10 2" xfId="14027"/>
    <cellStyle name="Neutral 6 10 2 2" xfId="14028"/>
    <cellStyle name="Neutral 6 10 2 2 2" xfId="37635"/>
    <cellStyle name="Neutral 6 10 2 3" xfId="14029"/>
    <cellStyle name="Neutral 6 10 2 3 2" xfId="34754"/>
    <cellStyle name="Neutral 6 10 2 4" xfId="24740"/>
    <cellStyle name="Neutral 6 10 3" xfId="14030"/>
    <cellStyle name="Neutral 6 10 3 2" xfId="14031"/>
    <cellStyle name="Neutral 6 10 3 2 2" xfId="37636"/>
    <cellStyle name="Neutral 6 10 3 3" xfId="14032"/>
    <cellStyle name="Neutral 6 10 3 3 2" xfId="34239"/>
    <cellStyle name="Neutral 6 10 3 4" xfId="24741"/>
    <cellStyle name="Neutral 6 10 4" xfId="14033"/>
    <cellStyle name="Neutral 6 10 4 2" xfId="35644"/>
    <cellStyle name="Neutral 6 10 5" xfId="24739"/>
    <cellStyle name="Neutral 6 11" xfId="14034"/>
    <cellStyle name="Neutral 6 11 2" xfId="14035"/>
    <cellStyle name="Neutral 6 11 2 2" xfId="14036"/>
    <cellStyle name="Neutral 6 11 2 2 2" xfId="37637"/>
    <cellStyle name="Neutral 6 11 2 3" xfId="14037"/>
    <cellStyle name="Neutral 6 11 2 3 2" xfId="34755"/>
    <cellStyle name="Neutral 6 11 2 4" xfId="24743"/>
    <cellStyle name="Neutral 6 11 3" xfId="14038"/>
    <cellStyle name="Neutral 6 11 3 2" xfId="14039"/>
    <cellStyle name="Neutral 6 11 3 2 2" xfId="37638"/>
    <cellStyle name="Neutral 6 11 3 3" xfId="14040"/>
    <cellStyle name="Neutral 6 11 3 3 2" xfId="34238"/>
    <cellStyle name="Neutral 6 11 3 4" xfId="24744"/>
    <cellStyle name="Neutral 6 11 4" xfId="14041"/>
    <cellStyle name="Neutral 6 11 4 2" xfId="35645"/>
    <cellStyle name="Neutral 6 11 5" xfId="24742"/>
    <cellStyle name="Neutral 6 12" xfId="14042"/>
    <cellStyle name="Neutral 6 12 2" xfId="14043"/>
    <cellStyle name="Neutral 6 12 2 2" xfId="14044"/>
    <cellStyle name="Neutral 6 12 2 2 2" xfId="37639"/>
    <cellStyle name="Neutral 6 12 2 3" xfId="14045"/>
    <cellStyle name="Neutral 6 12 2 3 2" xfId="34756"/>
    <cellStyle name="Neutral 6 12 2 4" xfId="24746"/>
    <cellStyle name="Neutral 6 12 3" xfId="14046"/>
    <cellStyle name="Neutral 6 12 3 2" xfId="14047"/>
    <cellStyle name="Neutral 6 12 3 2 2" xfId="37640"/>
    <cellStyle name="Neutral 6 12 3 3" xfId="14048"/>
    <cellStyle name="Neutral 6 12 3 3 2" xfId="34237"/>
    <cellStyle name="Neutral 6 12 3 4" xfId="24747"/>
    <cellStyle name="Neutral 6 12 4" xfId="14049"/>
    <cellStyle name="Neutral 6 12 4 2" xfId="35646"/>
    <cellStyle name="Neutral 6 12 5" xfId="24745"/>
    <cellStyle name="Neutral 6 13" xfId="14050"/>
    <cellStyle name="Neutral 6 13 2" xfId="14051"/>
    <cellStyle name="Neutral 6 13 2 2" xfId="14052"/>
    <cellStyle name="Neutral 6 13 2 2 2" xfId="37641"/>
    <cellStyle name="Neutral 6 13 2 3" xfId="14053"/>
    <cellStyle name="Neutral 6 13 2 3 2" xfId="34757"/>
    <cellStyle name="Neutral 6 13 2 4" xfId="24749"/>
    <cellStyle name="Neutral 6 13 3" xfId="14054"/>
    <cellStyle name="Neutral 6 13 3 2" xfId="14055"/>
    <cellStyle name="Neutral 6 13 3 2 2" xfId="37642"/>
    <cellStyle name="Neutral 6 13 3 3" xfId="14056"/>
    <cellStyle name="Neutral 6 13 3 3 2" xfId="34236"/>
    <cellStyle name="Neutral 6 13 3 4" xfId="24750"/>
    <cellStyle name="Neutral 6 13 4" xfId="14057"/>
    <cellStyle name="Neutral 6 13 4 2" xfId="35647"/>
    <cellStyle name="Neutral 6 13 5" xfId="24748"/>
    <cellStyle name="Neutral 6 14" xfId="14058"/>
    <cellStyle name="Neutral 6 14 2" xfId="14059"/>
    <cellStyle name="Neutral 6 14 2 2" xfId="14060"/>
    <cellStyle name="Neutral 6 14 2 2 2" xfId="37643"/>
    <cellStyle name="Neutral 6 14 2 3" xfId="14061"/>
    <cellStyle name="Neutral 6 14 2 3 2" xfId="34758"/>
    <cellStyle name="Neutral 6 14 2 4" xfId="24752"/>
    <cellStyle name="Neutral 6 14 3" xfId="14062"/>
    <cellStyle name="Neutral 6 14 3 2" xfId="14063"/>
    <cellStyle name="Neutral 6 14 3 2 2" xfId="37644"/>
    <cellStyle name="Neutral 6 14 3 3" xfId="14064"/>
    <cellStyle name="Neutral 6 14 3 3 2" xfId="34235"/>
    <cellStyle name="Neutral 6 14 3 4" xfId="24753"/>
    <cellStyle name="Neutral 6 14 4" xfId="14065"/>
    <cellStyle name="Neutral 6 14 4 2" xfId="35648"/>
    <cellStyle name="Neutral 6 14 5" xfId="24751"/>
    <cellStyle name="Neutral 6 15" xfId="14066"/>
    <cellStyle name="Neutral 6 15 2" xfId="14067"/>
    <cellStyle name="Neutral 6 15 2 2" xfId="14068"/>
    <cellStyle name="Neutral 6 15 2 2 2" xfId="37645"/>
    <cellStyle name="Neutral 6 15 2 3" xfId="14069"/>
    <cellStyle name="Neutral 6 15 2 3 2" xfId="34759"/>
    <cellStyle name="Neutral 6 15 2 4" xfId="24755"/>
    <cellStyle name="Neutral 6 15 3" xfId="14070"/>
    <cellStyle name="Neutral 6 15 3 2" xfId="14071"/>
    <cellStyle name="Neutral 6 15 3 2 2" xfId="37646"/>
    <cellStyle name="Neutral 6 15 3 3" xfId="14072"/>
    <cellStyle name="Neutral 6 15 3 3 2" xfId="34234"/>
    <cellStyle name="Neutral 6 15 3 4" xfId="24756"/>
    <cellStyle name="Neutral 6 15 4" xfId="14073"/>
    <cellStyle name="Neutral 6 15 4 2" xfId="35649"/>
    <cellStyle name="Neutral 6 15 5" xfId="24754"/>
    <cellStyle name="Neutral 6 16" xfId="14074"/>
    <cellStyle name="Neutral 6 16 2" xfId="14075"/>
    <cellStyle name="Neutral 6 16 2 2" xfId="14076"/>
    <cellStyle name="Neutral 6 16 2 2 2" xfId="37647"/>
    <cellStyle name="Neutral 6 16 2 3" xfId="14077"/>
    <cellStyle name="Neutral 6 16 2 3 2" xfId="34760"/>
    <cellStyle name="Neutral 6 16 2 4" xfId="24758"/>
    <cellStyle name="Neutral 6 16 3" xfId="14078"/>
    <cellStyle name="Neutral 6 16 3 2" xfId="14079"/>
    <cellStyle name="Neutral 6 16 3 2 2" xfId="37648"/>
    <cellStyle name="Neutral 6 16 3 3" xfId="14080"/>
    <cellStyle name="Neutral 6 16 3 3 2" xfId="34233"/>
    <cellStyle name="Neutral 6 16 3 4" xfId="24759"/>
    <cellStyle name="Neutral 6 16 4" xfId="14081"/>
    <cellStyle name="Neutral 6 16 4 2" xfId="35650"/>
    <cellStyle name="Neutral 6 16 5" xfId="24757"/>
    <cellStyle name="Neutral 6 17" xfId="14082"/>
    <cellStyle name="Neutral 6 17 2" xfId="14083"/>
    <cellStyle name="Neutral 6 17 2 2" xfId="14084"/>
    <cellStyle name="Neutral 6 17 2 2 2" xfId="37649"/>
    <cellStyle name="Neutral 6 17 2 3" xfId="14085"/>
    <cellStyle name="Neutral 6 17 2 3 2" xfId="34761"/>
    <cellStyle name="Neutral 6 17 2 4" xfId="24761"/>
    <cellStyle name="Neutral 6 17 3" xfId="14086"/>
    <cellStyle name="Neutral 6 17 3 2" xfId="14087"/>
    <cellStyle name="Neutral 6 17 3 2 2" xfId="37650"/>
    <cellStyle name="Neutral 6 17 3 3" xfId="14088"/>
    <cellStyle name="Neutral 6 17 3 3 2" xfId="34232"/>
    <cellStyle name="Neutral 6 17 3 4" xfId="24762"/>
    <cellStyle name="Neutral 6 17 4" xfId="14089"/>
    <cellStyle name="Neutral 6 17 4 2" xfId="35651"/>
    <cellStyle name="Neutral 6 17 5" xfId="24760"/>
    <cellStyle name="Neutral 6 18" xfId="14090"/>
    <cellStyle name="Neutral 6 18 2" xfId="14091"/>
    <cellStyle name="Neutral 6 18 2 2" xfId="14092"/>
    <cellStyle name="Neutral 6 18 2 2 2" xfId="37651"/>
    <cellStyle name="Neutral 6 18 2 3" xfId="14093"/>
    <cellStyle name="Neutral 6 18 2 3 2" xfId="34762"/>
    <cellStyle name="Neutral 6 18 2 4" xfId="24764"/>
    <cellStyle name="Neutral 6 18 3" xfId="14094"/>
    <cellStyle name="Neutral 6 18 3 2" xfId="14095"/>
    <cellStyle name="Neutral 6 18 3 2 2" xfId="37652"/>
    <cellStyle name="Neutral 6 18 3 3" xfId="14096"/>
    <cellStyle name="Neutral 6 18 3 3 2" xfId="34231"/>
    <cellStyle name="Neutral 6 18 3 4" xfId="24765"/>
    <cellStyle name="Neutral 6 18 4" xfId="14097"/>
    <cellStyle name="Neutral 6 18 4 2" xfId="35652"/>
    <cellStyle name="Neutral 6 18 5" xfId="24763"/>
    <cellStyle name="Neutral 6 19" xfId="14098"/>
    <cellStyle name="Neutral 6 19 2" xfId="14099"/>
    <cellStyle name="Neutral 6 19 2 2" xfId="14100"/>
    <cellStyle name="Neutral 6 19 2 2 2" xfId="37653"/>
    <cellStyle name="Neutral 6 19 2 3" xfId="14101"/>
    <cellStyle name="Neutral 6 19 2 3 2" xfId="34763"/>
    <cellStyle name="Neutral 6 19 2 4" xfId="24767"/>
    <cellStyle name="Neutral 6 19 3" xfId="14102"/>
    <cellStyle name="Neutral 6 19 3 2" xfId="14103"/>
    <cellStyle name="Neutral 6 19 3 2 2" xfId="37654"/>
    <cellStyle name="Neutral 6 19 3 3" xfId="14104"/>
    <cellStyle name="Neutral 6 19 3 3 2" xfId="34230"/>
    <cellStyle name="Neutral 6 19 3 4" xfId="24768"/>
    <cellStyle name="Neutral 6 19 4" xfId="14105"/>
    <cellStyle name="Neutral 6 19 4 2" xfId="35653"/>
    <cellStyle name="Neutral 6 19 5" xfId="24766"/>
    <cellStyle name="Neutral 6 2" xfId="14106"/>
    <cellStyle name="Neutral 6 2 2" xfId="14107"/>
    <cellStyle name="Neutral 6 2 2 2" xfId="14108"/>
    <cellStyle name="Neutral 6 2 2 2 2" xfId="24771"/>
    <cellStyle name="Neutral 6 2 2 3" xfId="14109"/>
    <cellStyle name="Neutral 6 2 2 3 2" xfId="34764"/>
    <cellStyle name="Neutral 6 2 2 4" xfId="24770"/>
    <cellStyle name="Neutral 6 2 3" xfId="14110"/>
    <cellStyle name="Neutral 6 2 3 2" xfId="14111"/>
    <cellStyle name="Neutral 6 2 3 2 2" xfId="37656"/>
    <cellStyle name="Neutral 6 2 3 3" xfId="14112"/>
    <cellStyle name="Neutral 6 2 3 3 2" xfId="34229"/>
    <cellStyle name="Neutral 6 2 3 4" xfId="24772"/>
    <cellStyle name="Neutral 6 2 4" xfId="14113"/>
    <cellStyle name="Neutral 6 2 4 2" xfId="14114"/>
    <cellStyle name="Neutral 6 2 4 2 2" xfId="31400"/>
    <cellStyle name="Neutral 6 2 4 3" xfId="14115"/>
    <cellStyle name="Neutral 6 2 4 3 2" xfId="29161"/>
    <cellStyle name="Neutral 6 2 4 4" xfId="14116"/>
    <cellStyle name="Neutral 6 2 4 4 2" xfId="30943"/>
    <cellStyle name="Neutral 6 2 4 5" xfId="14117"/>
    <cellStyle name="Neutral 6 2 4 5 2" xfId="29472"/>
    <cellStyle name="Neutral 6 2 4 6" xfId="14118"/>
    <cellStyle name="Neutral 6 2 4 6 2" xfId="38962"/>
    <cellStyle name="Neutral 6 2 4 7" xfId="14119"/>
    <cellStyle name="Neutral 6 2 4 7 2" xfId="37655"/>
    <cellStyle name="Neutral 6 2 4 8" xfId="28337"/>
    <cellStyle name="Neutral 6 2 5" xfId="14120"/>
    <cellStyle name="Neutral 6 2 5 2" xfId="28405"/>
    <cellStyle name="Neutral 6 2 6" xfId="14121"/>
    <cellStyle name="Neutral 6 2 6 2" xfId="27345"/>
    <cellStyle name="Neutral 6 2 7" xfId="14122"/>
    <cellStyle name="Neutral 6 2 7 2" xfId="30965"/>
    <cellStyle name="Neutral 6 2 8" xfId="24769"/>
    <cellStyle name="Neutral 6 20" xfId="14123"/>
    <cellStyle name="Neutral 6 20 2" xfId="14124"/>
    <cellStyle name="Neutral 6 20 2 2" xfId="14125"/>
    <cellStyle name="Neutral 6 20 2 2 2" xfId="37657"/>
    <cellStyle name="Neutral 6 20 2 3" xfId="14126"/>
    <cellStyle name="Neutral 6 20 2 3 2" xfId="34765"/>
    <cellStyle name="Neutral 6 20 2 4" xfId="24774"/>
    <cellStyle name="Neutral 6 20 3" xfId="14127"/>
    <cellStyle name="Neutral 6 20 3 2" xfId="14128"/>
    <cellStyle name="Neutral 6 20 3 2 2" xfId="37658"/>
    <cellStyle name="Neutral 6 20 3 3" xfId="14129"/>
    <cellStyle name="Neutral 6 20 3 3 2" xfId="34228"/>
    <cellStyle name="Neutral 6 20 3 4" xfId="24775"/>
    <cellStyle name="Neutral 6 20 4" xfId="14130"/>
    <cellStyle name="Neutral 6 20 4 2" xfId="35654"/>
    <cellStyle name="Neutral 6 20 5" xfId="24773"/>
    <cellStyle name="Neutral 6 21" xfId="14131"/>
    <cellStyle name="Neutral 6 21 2" xfId="14132"/>
    <cellStyle name="Neutral 6 21 2 2" xfId="14133"/>
    <cellStyle name="Neutral 6 21 2 2 2" xfId="37659"/>
    <cellStyle name="Neutral 6 21 2 3" xfId="14134"/>
    <cellStyle name="Neutral 6 21 2 3 2" xfId="34766"/>
    <cellStyle name="Neutral 6 21 2 4" xfId="24777"/>
    <cellStyle name="Neutral 6 21 3" xfId="14135"/>
    <cellStyle name="Neutral 6 21 3 2" xfId="14136"/>
    <cellStyle name="Neutral 6 21 3 2 2" xfId="37660"/>
    <cellStyle name="Neutral 6 21 3 3" xfId="14137"/>
    <cellStyle name="Neutral 6 21 3 3 2" xfId="34227"/>
    <cellStyle name="Neutral 6 21 3 4" xfId="24778"/>
    <cellStyle name="Neutral 6 21 4" xfId="14138"/>
    <cellStyle name="Neutral 6 21 4 2" xfId="35655"/>
    <cellStyle name="Neutral 6 21 5" xfId="24776"/>
    <cellStyle name="Neutral 6 22" xfId="14139"/>
    <cellStyle name="Neutral 6 22 2" xfId="14140"/>
    <cellStyle name="Neutral 6 22 2 2" xfId="14141"/>
    <cellStyle name="Neutral 6 22 2 2 2" xfId="37661"/>
    <cellStyle name="Neutral 6 22 2 3" xfId="14142"/>
    <cellStyle name="Neutral 6 22 2 3 2" xfId="34767"/>
    <cellStyle name="Neutral 6 22 2 4" xfId="24780"/>
    <cellStyle name="Neutral 6 22 3" xfId="14143"/>
    <cellStyle name="Neutral 6 22 3 2" xfId="14144"/>
    <cellStyle name="Neutral 6 22 3 2 2" xfId="37662"/>
    <cellStyle name="Neutral 6 22 3 3" xfId="14145"/>
    <cellStyle name="Neutral 6 22 3 3 2" xfId="34226"/>
    <cellStyle name="Neutral 6 22 3 4" xfId="24781"/>
    <cellStyle name="Neutral 6 22 4" xfId="14146"/>
    <cellStyle name="Neutral 6 22 4 2" xfId="35656"/>
    <cellStyle name="Neutral 6 22 5" xfId="24779"/>
    <cellStyle name="Neutral 6 23" xfId="14147"/>
    <cellStyle name="Neutral 6 23 2" xfId="14148"/>
    <cellStyle name="Neutral 6 23 2 2" xfId="14149"/>
    <cellStyle name="Neutral 6 23 2 2 2" xfId="37663"/>
    <cellStyle name="Neutral 6 23 2 3" xfId="14150"/>
    <cellStyle name="Neutral 6 23 2 3 2" xfId="34768"/>
    <cellStyle name="Neutral 6 23 2 4" xfId="24783"/>
    <cellStyle name="Neutral 6 23 3" xfId="14151"/>
    <cellStyle name="Neutral 6 23 3 2" xfId="14152"/>
    <cellStyle name="Neutral 6 23 3 2 2" xfId="37664"/>
    <cellStyle name="Neutral 6 23 3 3" xfId="14153"/>
    <cellStyle name="Neutral 6 23 3 3 2" xfId="34225"/>
    <cellStyle name="Neutral 6 23 3 4" xfId="24784"/>
    <cellStyle name="Neutral 6 23 4" xfId="14154"/>
    <cellStyle name="Neutral 6 23 4 2" xfId="35657"/>
    <cellStyle name="Neutral 6 23 5" xfId="24782"/>
    <cellStyle name="Neutral 6 24" xfId="14155"/>
    <cellStyle name="Neutral 6 24 2" xfId="14156"/>
    <cellStyle name="Neutral 6 24 2 2" xfId="14157"/>
    <cellStyle name="Neutral 6 24 2 2 2" xfId="37665"/>
    <cellStyle name="Neutral 6 24 2 3" xfId="14158"/>
    <cellStyle name="Neutral 6 24 2 3 2" xfId="34769"/>
    <cellStyle name="Neutral 6 24 2 4" xfId="24786"/>
    <cellStyle name="Neutral 6 24 3" xfId="14159"/>
    <cellStyle name="Neutral 6 24 3 2" xfId="14160"/>
    <cellStyle name="Neutral 6 24 3 2 2" xfId="37666"/>
    <cellStyle name="Neutral 6 24 3 3" xfId="14161"/>
    <cellStyle name="Neutral 6 24 3 3 2" xfId="34224"/>
    <cellStyle name="Neutral 6 24 3 4" xfId="24787"/>
    <cellStyle name="Neutral 6 24 4" xfId="14162"/>
    <cellStyle name="Neutral 6 24 4 2" xfId="35658"/>
    <cellStyle name="Neutral 6 24 5" xfId="24785"/>
    <cellStyle name="Neutral 6 25" xfId="14163"/>
    <cellStyle name="Neutral 6 25 2" xfId="24788"/>
    <cellStyle name="Neutral 6 26" xfId="14164"/>
    <cellStyle name="Neutral 6 26 2" xfId="24789"/>
    <cellStyle name="Neutral 6 27" xfId="14165"/>
    <cellStyle name="Neutral 6 27 2" xfId="24790"/>
    <cellStyle name="Neutral 6 28" xfId="14166"/>
    <cellStyle name="Neutral 6 28 2" xfId="24791"/>
    <cellStyle name="Neutral 6 29" xfId="14167"/>
    <cellStyle name="Neutral 6 29 2" xfId="24792"/>
    <cellStyle name="Neutral 6 3" xfId="14168"/>
    <cellStyle name="Neutral 6 3 2" xfId="14169"/>
    <cellStyle name="Neutral 6 3 2 2" xfId="14170"/>
    <cellStyle name="Neutral 6 3 2 2 2" xfId="24795"/>
    <cellStyle name="Neutral 6 3 2 3" xfId="14171"/>
    <cellStyle name="Neutral 6 3 2 3 2" xfId="34770"/>
    <cellStyle name="Neutral 6 3 2 4" xfId="24794"/>
    <cellStyle name="Neutral 6 3 3" xfId="14172"/>
    <cellStyle name="Neutral 6 3 3 2" xfId="14173"/>
    <cellStyle name="Neutral 6 3 3 2 2" xfId="37668"/>
    <cellStyle name="Neutral 6 3 3 3" xfId="14174"/>
    <cellStyle name="Neutral 6 3 3 3 2" xfId="34223"/>
    <cellStyle name="Neutral 6 3 3 4" xfId="24796"/>
    <cellStyle name="Neutral 6 3 4" xfId="14175"/>
    <cellStyle name="Neutral 6 3 4 2" xfId="14176"/>
    <cellStyle name="Neutral 6 3 4 2 2" xfId="31424"/>
    <cellStyle name="Neutral 6 3 4 3" xfId="14177"/>
    <cellStyle name="Neutral 6 3 4 3 2" xfId="29142"/>
    <cellStyle name="Neutral 6 3 4 4" xfId="14178"/>
    <cellStyle name="Neutral 6 3 4 4 2" xfId="30944"/>
    <cellStyle name="Neutral 6 3 4 5" xfId="14179"/>
    <cellStyle name="Neutral 6 3 4 5 2" xfId="29468"/>
    <cellStyle name="Neutral 6 3 4 6" xfId="14180"/>
    <cellStyle name="Neutral 6 3 4 6 2" xfId="38963"/>
    <cellStyle name="Neutral 6 3 4 7" xfId="14181"/>
    <cellStyle name="Neutral 6 3 4 7 2" xfId="37667"/>
    <cellStyle name="Neutral 6 3 4 8" xfId="28338"/>
    <cellStyle name="Neutral 6 3 5" xfId="14182"/>
    <cellStyle name="Neutral 6 3 5 2" xfId="28404"/>
    <cellStyle name="Neutral 6 3 6" xfId="14183"/>
    <cellStyle name="Neutral 6 3 6 2" xfId="27346"/>
    <cellStyle name="Neutral 6 3 7" xfId="14184"/>
    <cellStyle name="Neutral 6 3 7 2" xfId="30964"/>
    <cellStyle name="Neutral 6 3 8" xfId="24793"/>
    <cellStyle name="Neutral 6 30" xfId="14185"/>
    <cellStyle name="Neutral 6 30 2" xfId="24797"/>
    <cellStyle name="Neutral 6 31" xfId="14186"/>
    <cellStyle name="Neutral 6 31 2" xfId="24798"/>
    <cellStyle name="Neutral 6 32" xfId="14187"/>
    <cellStyle name="Neutral 6 32 2" xfId="24799"/>
    <cellStyle name="Neutral 6 33" xfId="14188"/>
    <cellStyle name="Neutral 6 33 2" xfId="24800"/>
    <cellStyle name="Neutral 6 34" xfId="14189"/>
    <cellStyle name="Neutral 6 34 2" xfId="24801"/>
    <cellStyle name="Neutral 6 35" xfId="14190"/>
    <cellStyle name="Neutral 6 35 2" xfId="24802"/>
    <cellStyle name="Neutral 6 36" xfId="14191"/>
    <cellStyle name="Neutral 6 36 2" xfId="24803"/>
    <cellStyle name="Neutral 6 37" xfId="14192"/>
    <cellStyle name="Neutral 6 37 2" xfId="24804"/>
    <cellStyle name="Neutral 6 38" xfId="14193"/>
    <cellStyle name="Neutral 6 38 2" xfId="24805"/>
    <cellStyle name="Neutral 6 39" xfId="14194"/>
    <cellStyle name="Neutral 6 39 2" xfId="24806"/>
    <cellStyle name="Neutral 6 4" xfId="14195"/>
    <cellStyle name="Neutral 6 4 2" xfId="14196"/>
    <cellStyle name="Neutral 6 4 2 2" xfId="14197"/>
    <cellStyle name="Neutral 6 4 2 2 2" xfId="24809"/>
    <cellStyle name="Neutral 6 4 2 3" xfId="14198"/>
    <cellStyle name="Neutral 6 4 2 3 2" xfId="34771"/>
    <cellStyle name="Neutral 6 4 2 4" xfId="24808"/>
    <cellStyle name="Neutral 6 4 3" xfId="14199"/>
    <cellStyle name="Neutral 6 4 3 2" xfId="14200"/>
    <cellStyle name="Neutral 6 4 3 2 2" xfId="37670"/>
    <cellStyle name="Neutral 6 4 3 3" xfId="14201"/>
    <cellStyle name="Neutral 6 4 3 3 2" xfId="34222"/>
    <cellStyle name="Neutral 6 4 3 4" xfId="24810"/>
    <cellStyle name="Neutral 6 4 4" xfId="14202"/>
    <cellStyle name="Neutral 6 4 4 2" xfId="14203"/>
    <cellStyle name="Neutral 6 4 4 2 2" xfId="31438"/>
    <cellStyle name="Neutral 6 4 4 3" xfId="14204"/>
    <cellStyle name="Neutral 6 4 4 3 2" xfId="29129"/>
    <cellStyle name="Neutral 6 4 4 4" xfId="14205"/>
    <cellStyle name="Neutral 6 4 4 4 2" xfId="32291"/>
    <cellStyle name="Neutral 6 4 4 5" xfId="14206"/>
    <cellStyle name="Neutral 6 4 4 5 2" xfId="29467"/>
    <cellStyle name="Neutral 6 4 4 6" xfId="14207"/>
    <cellStyle name="Neutral 6 4 4 6 2" xfId="38964"/>
    <cellStyle name="Neutral 6 4 4 7" xfId="14208"/>
    <cellStyle name="Neutral 6 4 4 7 2" xfId="37669"/>
    <cellStyle name="Neutral 6 4 4 8" xfId="28339"/>
    <cellStyle name="Neutral 6 4 5" xfId="14209"/>
    <cellStyle name="Neutral 6 4 5 2" xfId="31611"/>
    <cellStyle name="Neutral 6 4 6" xfId="14210"/>
    <cellStyle name="Neutral 6 4 6 2" xfId="27347"/>
    <cellStyle name="Neutral 6 4 7" xfId="14211"/>
    <cellStyle name="Neutral 6 4 7 2" xfId="32301"/>
    <cellStyle name="Neutral 6 4 8" xfId="24807"/>
    <cellStyle name="Neutral 6 40" xfId="14212"/>
    <cellStyle name="Neutral 6 40 2" xfId="14213"/>
    <cellStyle name="Neutral 6 40 2 2" xfId="37671"/>
    <cellStyle name="Neutral 6 40 3" xfId="14214"/>
    <cellStyle name="Neutral 6 40 3 2" xfId="34753"/>
    <cellStyle name="Neutral 6 40 4" xfId="24811"/>
    <cellStyle name="Neutral 6 41" xfId="14215"/>
    <cellStyle name="Neutral 6 41 2" xfId="14216"/>
    <cellStyle name="Neutral 6 41 2 2" xfId="37672"/>
    <cellStyle name="Neutral 6 41 3" xfId="14217"/>
    <cellStyle name="Neutral 6 41 3 2" xfId="34240"/>
    <cellStyle name="Neutral 6 41 4" xfId="24812"/>
    <cellStyle name="Neutral 6 42" xfId="14218"/>
    <cellStyle name="Neutral 6 42 2" xfId="14219"/>
    <cellStyle name="Neutral 6 42 2 2" xfId="31369"/>
    <cellStyle name="Neutral 6 42 3" xfId="14220"/>
    <cellStyle name="Neutral 6 42 3 2" xfId="29187"/>
    <cellStyle name="Neutral 6 42 4" xfId="14221"/>
    <cellStyle name="Neutral 6 42 4 2" xfId="32287"/>
    <cellStyle name="Neutral 6 42 5" xfId="14222"/>
    <cellStyle name="Neutral 6 42 5 2" xfId="32907"/>
    <cellStyle name="Neutral 6 42 6" xfId="14223"/>
    <cellStyle name="Neutral 6 42 6 2" xfId="38961"/>
    <cellStyle name="Neutral 6 42 7" xfId="14224"/>
    <cellStyle name="Neutral 6 42 7 2" xfId="37634"/>
    <cellStyle name="Neutral 6 42 8" xfId="28336"/>
    <cellStyle name="Neutral 6 43" xfId="14225"/>
    <cellStyle name="Neutral 6 43 2" xfId="28406"/>
    <cellStyle name="Neutral 6 44" xfId="14226"/>
    <cellStyle name="Neutral 6 44 2" xfId="27344"/>
    <cellStyle name="Neutral 6 45" xfId="14227"/>
    <cellStyle name="Neutral 6 45 2" xfId="30966"/>
    <cellStyle name="Neutral 6 46" xfId="24738"/>
    <cellStyle name="Neutral 6 5" xfId="14228"/>
    <cellStyle name="Neutral 6 5 2" xfId="14229"/>
    <cellStyle name="Neutral 6 5 2 2" xfId="14230"/>
    <cellStyle name="Neutral 6 5 2 2 2" xfId="24815"/>
    <cellStyle name="Neutral 6 5 2 3" xfId="14231"/>
    <cellStyle name="Neutral 6 5 2 3 2" xfId="34772"/>
    <cellStyle name="Neutral 6 5 2 4" xfId="24814"/>
    <cellStyle name="Neutral 6 5 3" xfId="14232"/>
    <cellStyle name="Neutral 6 5 3 2" xfId="14233"/>
    <cellStyle name="Neutral 6 5 3 2 2" xfId="37674"/>
    <cellStyle name="Neutral 6 5 3 3" xfId="14234"/>
    <cellStyle name="Neutral 6 5 3 3 2" xfId="34221"/>
    <cellStyle name="Neutral 6 5 3 4" xfId="24816"/>
    <cellStyle name="Neutral 6 5 4" xfId="14235"/>
    <cellStyle name="Neutral 6 5 4 2" xfId="14236"/>
    <cellStyle name="Neutral 6 5 4 2 2" xfId="31444"/>
    <cellStyle name="Neutral 6 5 4 3" xfId="14237"/>
    <cellStyle name="Neutral 6 5 4 3 2" xfId="27400"/>
    <cellStyle name="Neutral 6 5 4 4" xfId="14238"/>
    <cellStyle name="Neutral 6 5 4 4 2" xfId="32292"/>
    <cellStyle name="Neutral 6 5 4 5" xfId="14239"/>
    <cellStyle name="Neutral 6 5 4 5 2" xfId="29466"/>
    <cellStyle name="Neutral 6 5 4 6" xfId="14240"/>
    <cellStyle name="Neutral 6 5 4 6 2" xfId="38965"/>
    <cellStyle name="Neutral 6 5 4 7" xfId="14241"/>
    <cellStyle name="Neutral 6 5 4 7 2" xfId="37673"/>
    <cellStyle name="Neutral 6 5 4 8" xfId="28340"/>
    <cellStyle name="Neutral 6 5 5" xfId="14242"/>
    <cellStyle name="Neutral 6 5 5 2" xfId="31610"/>
    <cellStyle name="Neutral 6 5 6" xfId="14243"/>
    <cellStyle name="Neutral 6 5 6 2" xfId="27348"/>
    <cellStyle name="Neutral 6 5 7" xfId="14244"/>
    <cellStyle name="Neutral 6 5 7 2" xfId="31596"/>
    <cellStyle name="Neutral 6 5 8" xfId="24813"/>
    <cellStyle name="Neutral 6 6" xfId="14245"/>
    <cellStyle name="Neutral 6 6 2" xfId="14246"/>
    <cellStyle name="Neutral 6 6 2 2" xfId="14247"/>
    <cellStyle name="Neutral 6 6 2 2 2" xfId="24819"/>
    <cellStyle name="Neutral 6 6 2 3" xfId="14248"/>
    <cellStyle name="Neutral 6 6 2 3 2" xfId="34773"/>
    <cellStyle name="Neutral 6 6 2 4" xfId="24818"/>
    <cellStyle name="Neutral 6 6 3" xfId="14249"/>
    <cellStyle name="Neutral 6 6 3 2" xfId="14250"/>
    <cellStyle name="Neutral 6 6 3 2 2" xfId="37676"/>
    <cellStyle name="Neutral 6 6 3 3" xfId="14251"/>
    <cellStyle name="Neutral 6 6 3 3 2" xfId="34220"/>
    <cellStyle name="Neutral 6 6 3 4" xfId="24820"/>
    <cellStyle name="Neutral 6 6 4" xfId="14252"/>
    <cellStyle name="Neutral 6 6 4 2" xfId="14253"/>
    <cellStyle name="Neutral 6 6 4 2 2" xfId="31448"/>
    <cellStyle name="Neutral 6 6 4 3" xfId="14254"/>
    <cellStyle name="Neutral 6 6 4 3 2" xfId="27396"/>
    <cellStyle name="Neutral 6 6 4 4" xfId="14255"/>
    <cellStyle name="Neutral 6 6 4 4 2" xfId="32293"/>
    <cellStyle name="Neutral 6 6 4 5" xfId="14256"/>
    <cellStyle name="Neutral 6 6 4 5 2" xfId="29465"/>
    <cellStyle name="Neutral 6 6 4 6" xfId="14257"/>
    <cellStyle name="Neutral 6 6 4 6 2" xfId="38966"/>
    <cellStyle name="Neutral 6 6 4 7" xfId="14258"/>
    <cellStyle name="Neutral 6 6 4 7 2" xfId="37675"/>
    <cellStyle name="Neutral 6 6 4 8" xfId="28341"/>
    <cellStyle name="Neutral 6 6 5" xfId="14259"/>
    <cellStyle name="Neutral 6 6 5 2" xfId="28403"/>
    <cellStyle name="Neutral 6 6 6" xfId="14260"/>
    <cellStyle name="Neutral 6 6 6 2" xfId="27349"/>
    <cellStyle name="Neutral 6 6 7" xfId="14261"/>
    <cellStyle name="Neutral 6 6 7 2" xfId="31595"/>
    <cellStyle name="Neutral 6 6 8" xfId="24817"/>
    <cellStyle name="Neutral 6 7" xfId="14262"/>
    <cellStyle name="Neutral 6 7 2" xfId="14263"/>
    <cellStyle name="Neutral 6 7 2 2" xfId="14264"/>
    <cellStyle name="Neutral 6 7 2 2 2" xfId="37677"/>
    <cellStyle name="Neutral 6 7 2 3" xfId="14265"/>
    <cellStyle name="Neutral 6 7 2 3 2" xfId="34774"/>
    <cellStyle name="Neutral 6 7 2 4" xfId="24822"/>
    <cellStyle name="Neutral 6 7 3" xfId="14266"/>
    <cellStyle name="Neutral 6 7 3 2" xfId="14267"/>
    <cellStyle name="Neutral 6 7 3 2 2" xfId="37678"/>
    <cellStyle name="Neutral 6 7 3 3" xfId="14268"/>
    <cellStyle name="Neutral 6 7 3 3 2" xfId="34219"/>
    <cellStyle name="Neutral 6 7 3 4" xfId="24823"/>
    <cellStyle name="Neutral 6 7 4" xfId="14269"/>
    <cellStyle name="Neutral 6 7 4 2" xfId="35659"/>
    <cellStyle name="Neutral 6 7 5" xfId="24821"/>
    <cellStyle name="Neutral 6 8" xfId="14270"/>
    <cellStyle name="Neutral 6 8 2" xfId="14271"/>
    <cellStyle name="Neutral 6 8 2 2" xfId="14272"/>
    <cellStyle name="Neutral 6 8 2 2 2" xfId="37679"/>
    <cellStyle name="Neutral 6 8 2 3" xfId="14273"/>
    <cellStyle name="Neutral 6 8 2 3 2" xfId="34775"/>
    <cellStyle name="Neutral 6 8 2 4" xfId="24825"/>
    <cellStyle name="Neutral 6 8 3" xfId="14274"/>
    <cellStyle name="Neutral 6 8 3 2" xfId="14275"/>
    <cellStyle name="Neutral 6 8 3 2 2" xfId="37680"/>
    <cellStyle name="Neutral 6 8 3 3" xfId="14276"/>
    <cellStyle name="Neutral 6 8 3 3 2" xfId="34218"/>
    <cellStyle name="Neutral 6 8 3 4" xfId="24826"/>
    <cellStyle name="Neutral 6 8 4" xfId="14277"/>
    <cellStyle name="Neutral 6 8 4 2" xfId="35660"/>
    <cellStyle name="Neutral 6 8 5" xfId="24824"/>
    <cellStyle name="Neutral 6 9" xfId="14278"/>
    <cellStyle name="Neutral 6 9 2" xfId="14279"/>
    <cellStyle name="Neutral 6 9 2 2" xfId="14280"/>
    <cellStyle name="Neutral 6 9 2 2 2" xfId="37681"/>
    <cellStyle name="Neutral 6 9 2 3" xfId="14281"/>
    <cellStyle name="Neutral 6 9 2 3 2" xfId="34776"/>
    <cellStyle name="Neutral 6 9 2 4" xfId="24828"/>
    <cellStyle name="Neutral 6 9 3" xfId="14282"/>
    <cellStyle name="Neutral 6 9 3 2" xfId="14283"/>
    <cellStyle name="Neutral 6 9 3 2 2" xfId="37682"/>
    <cellStyle name="Neutral 6 9 3 3" xfId="14284"/>
    <cellStyle name="Neutral 6 9 3 3 2" xfId="34217"/>
    <cellStyle name="Neutral 6 9 3 4" xfId="24829"/>
    <cellStyle name="Neutral 6 9 4" xfId="14285"/>
    <cellStyle name="Neutral 6 9 4 2" xfId="35661"/>
    <cellStyle name="Neutral 6 9 5" xfId="24827"/>
    <cellStyle name="Neutral 7" xfId="14286"/>
    <cellStyle name="Neutral 7 10" xfId="14287"/>
    <cellStyle name="Neutral 7 10 2" xfId="14288"/>
    <cellStyle name="Neutral 7 10 2 2" xfId="14289"/>
    <cellStyle name="Neutral 7 10 2 2 2" xfId="37684"/>
    <cellStyle name="Neutral 7 10 2 3" xfId="14290"/>
    <cellStyle name="Neutral 7 10 2 3 2" xfId="34778"/>
    <cellStyle name="Neutral 7 10 2 4" xfId="24832"/>
    <cellStyle name="Neutral 7 10 3" xfId="14291"/>
    <cellStyle name="Neutral 7 10 3 2" xfId="14292"/>
    <cellStyle name="Neutral 7 10 3 2 2" xfId="37685"/>
    <cellStyle name="Neutral 7 10 3 3" xfId="14293"/>
    <cellStyle name="Neutral 7 10 3 3 2" xfId="34215"/>
    <cellStyle name="Neutral 7 10 3 4" xfId="24833"/>
    <cellStyle name="Neutral 7 10 4" xfId="14294"/>
    <cellStyle name="Neutral 7 10 4 2" xfId="35662"/>
    <cellStyle name="Neutral 7 10 5" xfId="24831"/>
    <cellStyle name="Neutral 7 11" xfId="14295"/>
    <cellStyle name="Neutral 7 11 2" xfId="14296"/>
    <cellStyle name="Neutral 7 11 2 2" xfId="14297"/>
    <cellStyle name="Neutral 7 11 2 2 2" xfId="37686"/>
    <cellStyle name="Neutral 7 11 2 3" xfId="14298"/>
    <cellStyle name="Neutral 7 11 2 3 2" xfId="34779"/>
    <cellStyle name="Neutral 7 11 2 4" xfId="24835"/>
    <cellStyle name="Neutral 7 11 3" xfId="14299"/>
    <cellStyle name="Neutral 7 11 3 2" xfId="14300"/>
    <cellStyle name="Neutral 7 11 3 2 2" xfId="37687"/>
    <cellStyle name="Neutral 7 11 3 3" xfId="14301"/>
    <cellStyle name="Neutral 7 11 3 3 2" xfId="34214"/>
    <cellStyle name="Neutral 7 11 3 4" xfId="24836"/>
    <cellStyle name="Neutral 7 11 4" xfId="14302"/>
    <cellStyle name="Neutral 7 11 4 2" xfId="35663"/>
    <cellStyle name="Neutral 7 11 5" xfId="24834"/>
    <cellStyle name="Neutral 7 12" xfId="14303"/>
    <cellStyle name="Neutral 7 12 2" xfId="14304"/>
    <cellStyle name="Neutral 7 12 2 2" xfId="14305"/>
    <cellStyle name="Neutral 7 12 2 2 2" xfId="37688"/>
    <cellStyle name="Neutral 7 12 2 3" xfId="14306"/>
    <cellStyle name="Neutral 7 12 2 3 2" xfId="34780"/>
    <cellStyle name="Neutral 7 12 2 4" xfId="24838"/>
    <cellStyle name="Neutral 7 12 3" xfId="14307"/>
    <cellStyle name="Neutral 7 12 3 2" xfId="14308"/>
    <cellStyle name="Neutral 7 12 3 2 2" xfId="37689"/>
    <cellStyle name="Neutral 7 12 3 3" xfId="14309"/>
    <cellStyle name="Neutral 7 12 3 3 2" xfId="34213"/>
    <cellStyle name="Neutral 7 12 3 4" xfId="24839"/>
    <cellStyle name="Neutral 7 12 4" xfId="14310"/>
    <cellStyle name="Neutral 7 12 4 2" xfId="35664"/>
    <cellStyle name="Neutral 7 12 5" xfId="24837"/>
    <cellStyle name="Neutral 7 13" xfId="14311"/>
    <cellStyle name="Neutral 7 13 2" xfId="14312"/>
    <cellStyle name="Neutral 7 13 2 2" xfId="14313"/>
    <cellStyle name="Neutral 7 13 2 2 2" xfId="37690"/>
    <cellStyle name="Neutral 7 13 2 3" xfId="14314"/>
    <cellStyle name="Neutral 7 13 2 3 2" xfId="34781"/>
    <cellStyle name="Neutral 7 13 2 4" xfId="24841"/>
    <cellStyle name="Neutral 7 13 3" xfId="14315"/>
    <cellStyle name="Neutral 7 13 3 2" xfId="14316"/>
    <cellStyle name="Neutral 7 13 3 2 2" xfId="37691"/>
    <cellStyle name="Neutral 7 13 3 3" xfId="14317"/>
    <cellStyle name="Neutral 7 13 3 3 2" xfId="34212"/>
    <cellStyle name="Neutral 7 13 3 4" xfId="24842"/>
    <cellStyle name="Neutral 7 13 4" xfId="14318"/>
    <cellStyle name="Neutral 7 13 4 2" xfId="35665"/>
    <cellStyle name="Neutral 7 13 5" xfId="24840"/>
    <cellStyle name="Neutral 7 14" xfId="14319"/>
    <cellStyle name="Neutral 7 14 2" xfId="14320"/>
    <cellStyle name="Neutral 7 14 2 2" xfId="14321"/>
    <cellStyle name="Neutral 7 14 2 2 2" xfId="37692"/>
    <cellStyle name="Neutral 7 14 2 3" xfId="14322"/>
    <cellStyle name="Neutral 7 14 2 3 2" xfId="34782"/>
    <cellStyle name="Neutral 7 14 2 4" xfId="24844"/>
    <cellStyle name="Neutral 7 14 3" xfId="14323"/>
    <cellStyle name="Neutral 7 14 3 2" xfId="14324"/>
    <cellStyle name="Neutral 7 14 3 2 2" xfId="37693"/>
    <cellStyle name="Neutral 7 14 3 3" xfId="14325"/>
    <cellStyle name="Neutral 7 14 3 3 2" xfId="34211"/>
    <cellStyle name="Neutral 7 14 3 4" xfId="24845"/>
    <cellStyle name="Neutral 7 14 4" xfId="14326"/>
    <cellStyle name="Neutral 7 14 4 2" xfId="35666"/>
    <cellStyle name="Neutral 7 14 5" xfId="24843"/>
    <cellStyle name="Neutral 7 15" xfId="14327"/>
    <cellStyle name="Neutral 7 15 2" xfId="14328"/>
    <cellStyle name="Neutral 7 15 2 2" xfId="14329"/>
    <cellStyle name="Neutral 7 15 2 2 2" xfId="37694"/>
    <cellStyle name="Neutral 7 15 2 3" xfId="14330"/>
    <cellStyle name="Neutral 7 15 2 3 2" xfId="34783"/>
    <cellStyle name="Neutral 7 15 2 4" xfId="24847"/>
    <cellStyle name="Neutral 7 15 3" xfId="14331"/>
    <cellStyle name="Neutral 7 15 3 2" xfId="14332"/>
    <cellStyle name="Neutral 7 15 3 2 2" xfId="37695"/>
    <cellStyle name="Neutral 7 15 3 3" xfId="14333"/>
    <cellStyle name="Neutral 7 15 3 3 2" xfId="34210"/>
    <cellStyle name="Neutral 7 15 3 4" xfId="24848"/>
    <cellStyle name="Neutral 7 15 4" xfId="14334"/>
    <cellStyle name="Neutral 7 15 4 2" xfId="35667"/>
    <cellStyle name="Neutral 7 15 5" xfId="24846"/>
    <cellStyle name="Neutral 7 16" xfId="14335"/>
    <cellStyle name="Neutral 7 16 2" xfId="14336"/>
    <cellStyle name="Neutral 7 16 2 2" xfId="14337"/>
    <cellStyle name="Neutral 7 16 2 2 2" xfId="37696"/>
    <cellStyle name="Neutral 7 16 2 3" xfId="14338"/>
    <cellStyle name="Neutral 7 16 2 3 2" xfId="34784"/>
    <cellStyle name="Neutral 7 16 2 4" xfId="24850"/>
    <cellStyle name="Neutral 7 16 3" xfId="14339"/>
    <cellStyle name="Neutral 7 16 3 2" xfId="14340"/>
    <cellStyle name="Neutral 7 16 3 2 2" xfId="37697"/>
    <cellStyle name="Neutral 7 16 3 3" xfId="14341"/>
    <cellStyle name="Neutral 7 16 3 3 2" xfId="34209"/>
    <cellStyle name="Neutral 7 16 3 4" xfId="24851"/>
    <cellStyle name="Neutral 7 16 4" xfId="14342"/>
    <cellStyle name="Neutral 7 16 4 2" xfId="35668"/>
    <cellStyle name="Neutral 7 16 5" xfId="24849"/>
    <cellStyle name="Neutral 7 17" xfId="14343"/>
    <cellStyle name="Neutral 7 17 2" xfId="14344"/>
    <cellStyle name="Neutral 7 17 2 2" xfId="14345"/>
    <cellStyle name="Neutral 7 17 2 2 2" xfId="37698"/>
    <cellStyle name="Neutral 7 17 2 3" xfId="14346"/>
    <cellStyle name="Neutral 7 17 2 3 2" xfId="34785"/>
    <cellStyle name="Neutral 7 17 2 4" xfId="24853"/>
    <cellStyle name="Neutral 7 17 3" xfId="14347"/>
    <cellStyle name="Neutral 7 17 3 2" xfId="14348"/>
    <cellStyle name="Neutral 7 17 3 2 2" xfId="37699"/>
    <cellStyle name="Neutral 7 17 3 3" xfId="14349"/>
    <cellStyle name="Neutral 7 17 3 3 2" xfId="34208"/>
    <cellStyle name="Neutral 7 17 3 4" xfId="24854"/>
    <cellStyle name="Neutral 7 17 4" xfId="14350"/>
    <cellStyle name="Neutral 7 17 4 2" xfId="35669"/>
    <cellStyle name="Neutral 7 17 5" xfId="24852"/>
    <cellStyle name="Neutral 7 18" xfId="14351"/>
    <cellStyle name="Neutral 7 18 2" xfId="14352"/>
    <cellStyle name="Neutral 7 18 2 2" xfId="14353"/>
    <cellStyle name="Neutral 7 18 2 2 2" xfId="37700"/>
    <cellStyle name="Neutral 7 18 2 3" xfId="14354"/>
    <cellStyle name="Neutral 7 18 2 3 2" xfId="34786"/>
    <cellStyle name="Neutral 7 18 2 4" xfId="24856"/>
    <cellStyle name="Neutral 7 18 3" xfId="14355"/>
    <cellStyle name="Neutral 7 18 3 2" xfId="14356"/>
    <cellStyle name="Neutral 7 18 3 2 2" xfId="37701"/>
    <cellStyle name="Neutral 7 18 3 3" xfId="14357"/>
    <cellStyle name="Neutral 7 18 3 3 2" xfId="34207"/>
    <cellStyle name="Neutral 7 18 3 4" xfId="24857"/>
    <cellStyle name="Neutral 7 18 4" xfId="14358"/>
    <cellStyle name="Neutral 7 18 4 2" xfId="35670"/>
    <cellStyle name="Neutral 7 18 5" xfId="24855"/>
    <cellStyle name="Neutral 7 19" xfId="14359"/>
    <cellStyle name="Neutral 7 19 2" xfId="14360"/>
    <cellStyle name="Neutral 7 19 2 2" xfId="14361"/>
    <cellStyle name="Neutral 7 19 2 2 2" xfId="37702"/>
    <cellStyle name="Neutral 7 19 2 3" xfId="14362"/>
    <cellStyle name="Neutral 7 19 2 3 2" xfId="34787"/>
    <cellStyle name="Neutral 7 19 2 4" xfId="24859"/>
    <cellStyle name="Neutral 7 19 3" xfId="14363"/>
    <cellStyle name="Neutral 7 19 3 2" xfId="14364"/>
    <cellStyle name="Neutral 7 19 3 2 2" xfId="37703"/>
    <cellStyle name="Neutral 7 19 3 3" xfId="14365"/>
    <cellStyle name="Neutral 7 19 3 3 2" xfId="34206"/>
    <cellStyle name="Neutral 7 19 3 4" xfId="24860"/>
    <cellStyle name="Neutral 7 19 4" xfId="14366"/>
    <cellStyle name="Neutral 7 19 4 2" xfId="35671"/>
    <cellStyle name="Neutral 7 19 5" xfId="24858"/>
    <cellStyle name="Neutral 7 2" xfId="14367"/>
    <cellStyle name="Neutral 7 2 2" xfId="14368"/>
    <cellStyle name="Neutral 7 2 2 2" xfId="14369"/>
    <cellStyle name="Neutral 7 2 2 2 2" xfId="24863"/>
    <cellStyle name="Neutral 7 2 2 3" xfId="14370"/>
    <cellStyle name="Neutral 7 2 2 3 2" xfId="34788"/>
    <cellStyle name="Neutral 7 2 2 4" xfId="24862"/>
    <cellStyle name="Neutral 7 2 3" xfId="14371"/>
    <cellStyle name="Neutral 7 2 3 2" xfId="14372"/>
    <cellStyle name="Neutral 7 2 3 2 2" xfId="37705"/>
    <cellStyle name="Neutral 7 2 3 3" xfId="14373"/>
    <cellStyle name="Neutral 7 2 3 3 2" xfId="34205"/>
    <cellStyle name="Neutral 7 2 3 4" xfId="24864"/>
    <cellStyle name="Neutral 7 2 4" xfId="14374"/>
    <cellStyle name="Neutral 7 2 4 2" xfId="14375"/>
    <cellStyle name="Neutral 7 2 4 2 2" xfId="31492"/>
    <cellStyle name="Neutral 7 2 4 3" xfId="14376"/>
    <cellStyle name="Neutral 7 2 4 3 2" xfId="29113"/>
    <cellStyle name="Neutral 7 2 4 4" xfId="14377"/>
    <cellStyle name="Neutral 7 2 4 4 2" xfId="30947"/>
    <cellStyle name="Neutral 7 2 4 5" xfId="14378"/>
    <cellStyle name="Neutral 7 2 4 5 2" xfId="32909"/>
    <cellStyle name="Neutral 7 2 4 6" xfId="14379"/>
    <cellStyle name="Neutral 7 2 4 6 2" xfId="38968"/>
    <cellStyle name="Neutral 7 2 4 7" xfId="14380"/>
    <cellStyle name="Neutral 7 2 4 7 2" xfId="37704"/>
    <cellStyle name="Neutral 7 2 4 8" xfId="28343"/>
    <cellStyle name="Neutral 7 2 5" xfId="14381"/>
    <cellStyle name="Neutral 7 2 5 2" xfId="31609"/>
    <cellStyle name="Neutral 7 2 6" xfId="14382"/>
    <cellStyle name="Neutral 7 2 6 2" xfId="29052"/>
    <cellStyle name="Neutral 7 2 7" xfId="14383"/>
    <cellStyle name="Neutral 7 2 7 2" xfId="31593"/>
    <cellStyle name="Neutral 7 2 8" xfId="24861"/>
    <cellStyle name="Neutral 7 20" xfId="14384"/>
    <cellStyle name="Neutral 7 20 2" xfId="14385"/>
    <cellStyle name="Neutral 7 20 2 2" xfId="14386"/>
    <cellStyle name="Neutral 7 20 2 2 2" xfId="37706"/>
    <cellStyle name="Neutral 7 20 2 3" xfId="14387"/>
    <cellStyle name="Neutral 7 20 2 3 2" xfId="34789"/>
    <cellStyle name="Neutral 7 20 2 4" xfId="24866"/>
    <cellStyle name="Neutral 7 20 3" xfId="14388"/>
    <cellStyle name="Neutral 7 20 3 2" xfId="14389"/>
    <cellStyle name="Neutral 7 20 3 2 2" xfId="37707"/>
    <cellStyle name="Neutral 7 20 3 3" xfId="14390"/>
    <cellStyle name="Neutral 7 20 3 3 2" xfId="34204"/>
    <cellStyle name="Neutral 7 20 3 4" xfId="24867"/>
    <cellStyle name="Neutral 7 20 4" xfId="14391"/>
    <cellStyle name="Neutral 7 20 4 2" xfId="35672"/>
    <cellStyle name="Neutral 7 20 5" xfId="24865"/>
    <cellStyle name="Neutral 7 21" xfId="14392"/>
    <cellStyle name="Neutral 7 21 2" xfId="14393"/>
    <cellStyle name="Neutral 7 21 2 2" xfId="14394"/>
    <cellStyle name="Neutral 7 21 2 2 2" xfId="37708"/>
    <cellStyle name="Neutral 7 21 2 3" xfId="14395"/>
    <cellStyle name="Neutral 7 21 2 3 2" xfId="34790"/>
    <cellStyle name="Neutral 7 21 2 4" xfId="24869"/>
    <cellStyle name="Neutral 7 21 3" xfId="14396"/>
    <cellStyle name="Neutral 7 21 3 2" xfId="14397"/>
    <cellStyle name="Neutral 7 21 3 2 2" xfId="37709"/>
    <cellStyle name="Neutral 7 21 3 3" xfId="14398"/>
    <cellStyle name="Neutral 7 21 3 3 2" xfId="34203"/>
    <cellStyle name="Neutral 7 21 3 4" xfId="24870"/>
    <cellStyle name="Neutral 7 21 4" xfId="14399"/>
    <cellStyle name="Neutral 7 21 4 2" xfId="35673"/>
    <cellStyle name="Neutral 7 21 5" xfId="24868"/>
    <cellStyle name="Neutral 7 22" xfId="14400"/>
    <cellStyle name="Neutral 7 22 2" xfId="14401"/>
    <cellStyle name="Neutral 7 22 2 2" xfId="14402"/>
    <cellStyle name="Neutral 7 22 2 2 2" xfId="37710"/>
    <cellStyle name="Neutral 7 22 2 3" xfId="14403"/>
    <cellStyle name="Neutral 7 22 2 3 2" xfId="34791"/>
    <cellStyle name="Neutral 7 22 2 4" xfId="24872"/>
    <cellStyle name="Neutral 7 22 3" xfId="14404"/>
    <cellStyle name="Neutral 7 22 3 2" xfId="14405"/>
    <cellStyle name="Neutral 7 22 3 2 2" xfId="37711"/>
    <cellStyle name="Neutral 7 22 3 3" xfId="14406"/>
    <cellStyle name="Neutral 7 22 3 3 2" xfId="34202"/>
    <cellStyle name="Neutral 7 22 3 4" xfId="24873"/>
    <cellStyle name="Neutral 7 22 4" xfId="14407"/>
    <cellStyle name="Neutral 7 22 4 2" xfId="35674"/>
    <cellStyle name="Neutral 7 22 5" xfId="24871"/>
    <cellStyle name="Neutral 7 23" xfId="14408"/>
    <cellStyle name="Neutral 7 23 2" xfId="14409"/>
    <cellStyle name="Neutral 7 23 2 2" xfId="14410"/>
    <cellStyle name="Neutral 7 23 2 2 2" xfId="37712"/>
    <cellStyle name="Neutral 7 23 2 3" xfId="14411"/>
    <cellStyle name="Neutral 7 23 2 3 2" xfId="34792"/>
    <cellStyle name="Neutral 7 23 2 4" xfId="24875"/>
    <cellStyle name="Neutral 7 23 3" xfId="14412"/>
    <cellStyle name="Neutral 7 23 3 2" xfId="14413"/>
    <cellStyle name="Neutral 7 23 3 2 2" xfId="37713"/>
    <cellStyle name="Neutral 7 23 3 3" xfId="14414"/>
    <cellStyle name="Neutral 7 23 3 3 2" xfId="35136"/>
    <cellStyle name="Neutral 7 23 3 4" xfId="24876"/>
    <cellStyle name="Neutral 7 23 4" xfId="14415"/>
    <cellStyle name="Neutral 7 23 4 2" xfId="35675"/>
    <cellStyle name="Neutral 7 23 5" xfId="24874"/>
    <cellStyle name="Neutral 7 24" xfId="14416"/>
    <cellStyle name="Neutral 7 24 2" xfId="14417"/>
    <cellStyle name="Neutral 7 24 2 2" xfId="14418"/>
    <cellStyle name="Neutral 7 24 2 2 2" xfId="37714"/>
    <cellStyle name="Neutral 7 24 2 3" xfId="14419"/>
    <cellStyle name="Neutral 7 24 2 3 2" xfId="34793"/>
    <cellStyle name="Neutral 7 24 2 4" xfId="24878"/>
    <cellStyle name="Neutral 7 24 3" xfId="14420"/>
    <cellStyle name="Neutral 7 24 3 2" xfId="14421"/>
    <cellStyle name="Neutral 7 24 3 2 2" xfId="37715"/>
    <cellStyle name="Neutral 7 24 3 3" xfId="14422"/>
    <cellStyle name="Neutral 7 24 3 3 2" xfId="35137"/>
    <cellStyle name="Neutral 7 24 3 4" xfId="24879"/>
    <cellStyle name="Neutral 7 24 4" xfId="14423"/>
    <cellStyle name="Neutral 7 24 4 2" xfId="35676"/>
    <cellStyle name="Neutral 7 24 5" xfId="24877"/>
    <cellStyle name="Neutral 7 25" xfId="14424"/>
    <cellStyle name="Neutral 7 25 2" xfId="24880"/>
    <cellStyle name="Neutral 7 26" xfId="14425"/>
    <cellStyle name="Neutral 7 26 2" xfId="24881"/>
    <cellStyle name="Neutral 7 27" xfId="14426"/>
    <cellStyle name="Neutral 7 27 2" xfId="24882"/>
    <cellStyle name="Neutral 7 28" xfId="14427"/>
    <cellStyle name="Neutral 7 28 2" xfId="24883"/>
    <cellStyle name="Neutral 7 29" xfId="14428"/>
    <cellStyle name="Neutral 7 29 2" xfId="24884"/>
    <cellStyle name="Neutral 7 3" xfId="14429"/>
    <cellStyle name="Neutral 7 3 2" xfId="14430"/>
    <cellStyle name="Neutral 7 3 2 2" xfId="14431"/>
    <cellStyle name="Neutral 7 3 2 2 2" xfId="24887"/>
    <cellStyle name="Neutral 7 3 2 3" xfId="14432"/>
    <cellStyle name="Neutral 7 3 2 3 2" xfId="34794"/>
    <cellStyle name="Neutral 7 3 2 4" xfId="24886"/>
    <cellStyle name="Neutral 7 3 3" xfId="14433"/>
    <cellStyle name="Neutral 7 3 3 2" xfId="14434"/>
    <cellStyle name="Neutral 7 3 3 2 2" xfId="37717"/>
    <cellStyle name="Neutral 7 3 3 3" xfId="14435"/>
    <cellStyle name="Neutral 7 3 3 3 2" xfId="35138"/>
    <cellStyle name="Neutral 7 3 3 4" xfId="24888"/>
    <cellStyle name="Neutral 7 3 4" xfId="14436"/>
    <cellStyle name="Neutral 7 3 4 2" xfId="14437"/>
    <cellStyle name="Neutral 7 3 4 2 2" xfId="31516"/>
    <cellStyle name="Neutral 7 3 4 3" xfId="14438"/>
    <cellStyle name="Neutral 7 3 4 3 2" xfId="29093"/>
    <cellStyle name="Neutral 7 3 4 4" xfId="14439"/>
    <cellStyle name="Neutral 7 3 4 4 2" xfId="30951"/>
    <cellStyle name="Neutral 7 3 4 5" xfId="14440"/>
    <cellStyle name="Neutral 7 3 4 5 2" xfId="32910"/>
    <cellStyle name="Neutral 7 3 4 6" xfId="14441"/>
    <cellStyle name="Neutral 7 3 4 6 2" xfId="38969"/>
    <cellStyle name="Neutral 7 3 4 7" xfId="14442"/>
    <cellStyle name="Neutral 7 3 4 7 2" xfId="37716"/>
    <cellStyle name="Neutral 7 3 4 8" xfId="28344"/>
    <cellStyle name="Neutral 7 3 5" xfId="14443"/>
    <cellStyle name="Neutral 7 3 5 2" xfId="31608"/>
    <cellStyle name="Neutral 7 3 6" xfId="14444"/>
    <cellStyle name="Neutral 7 3 6 2" xfId="29053"/>
    <cellStyle name="Neutral 7 3 7" xfId="14445"/>
    <cellStyle name="Neutral 7 3 7 2" xfId="31592"/>
    <cellStyle name="Neutral 7 3 8" xfId="24885"/>
    <cellStyle name="Neutral 7 30" xfId="14446"/>
    <cellStyle name="Neutral 7 30 2" xfId="24889"/>
    <cellStyle name="Neutral 7 31" xfId="14447"/>
    <cellStyle name="Neutral 7 31 2" xfId="24890"/>
    <cellStyle name="Neutral 7 32" xfId="14448"/>
    <cellStyle name="Neutral 7 32 2" xfId="24891"/>
    <cellStyle name="Neutral 7 33" xfId="14449"/>
    <cellStyle name="Neutral 7 33 2" xfId="24892"/>
    <cellStyle name="Neutral 7 34" xfId="14450"/>
    <cellStyle name="Neutral 7 34 2" xfId="24893"/>
    <cellStyle name="Neutral 7 35" xfId="14451"/>
    <cellStyle name="Neutral 7 35 2" xfId="24894"/>
    <cellStyle name="Neutral 7 36" xfId="14452"/>
    <cellStyle name="Neutral 7 36 2" xfId="24895"/>
    <cellStyle name="Neutral 7 37" xfId="14453"/>
    <cellStyle name="Neutral 7 37 2" xfId="24896"/>
    <cellStyle name="Neutral 7 38" xfId="14454"/>
    <cellStyle name="Neutral 7 38 2" xfId="24897"/>
    <cellStyle name="Neutral 7 39" xfId="14455"/>
    <cellStyle name="Neutral 7 39 2" xfId="24898"/>
    <cellStyle name="Neutral 7 4" xfId="14456"/>
    <cellStyle name="Neutral 7 4 2" xfId="14457"/>
    <cellStyle name="Neutral 7 4 2 2" xfId="14458"/>
    <cellStyle name="Neutral 7 4 2 2 2" xfId="24901"/>
    <cellStyle name="Neutral 7 4 2 3" xfId="14459"/>
    <cellStyle name="Neutral 7 4 2 3 2" xfId="34795"/>
    <cellStyle name="Neutral 7 4 2 4" xfId="24900"/>
    <cellStyle name="Neutral 7 4 3" xfId="14460"/>
    <cellStyle name="Neutral 7 4 3 2" xfId="14461"/>
    <cellStyle name="Neutral 7 4 3 2 2" xfId="37719"/>
    <cellStyle name="Neutral 7 4 3 3" xfId="14462"/>
    <cellStyle name="Neutral 7 4 3 3 2" xfId="35139"/>
    <cellStyle name="Neutral 7 4 3 4" xfId="24902"/>
    <cellStyle name="Neutral 7 4 4" xfId="14463"/>
    <cellStyle name="Neutral 7 4 4 2" xfId="14464"/>
    <cellStyle name="Neutral 7 4 4 2 2" xfId="31530"/>
    <cellStyle name="Neutral 7 4 4 3" xfId="14465"/>
    <cellStyle name="Neutral 7 4 4 3 2" xfId="27357"/>
    <cellStyle name="Neutral 7 4 4 4" xfId="14466"/>
    <cellStyle name="Neutral 7 4 4 4 2" xfId="30953"/>
    <cellStyle name="Neutral 7 4 4 5" xfId="14467"/>
    <cellStyle name="Neutral 7 4 4 5 2" xfId="32912"/>
    <cellStyle name="Neutral 7 4 4 6" xfId="14468"/>
    <cellStyle name="Neutral 7 4 4 6 2" xfId="38970"/>
    <cellStyle name="Neutral 7 4 4 7" xfId="14469"/>
    <cellStyle name="Neutral 7 4 4 7 2" xfId="37718"/>
    <cellStyle name="Neutral 7 4 4 8" xfId="28345"/>
    <cellStyle name="Neutral 7 4 5" xfId="14470"/>
    <cellStyle name="Neutral 7 4 5 2" xfId="31607"/>
    <cellStyle name="Neutral 7 4 6" xfId="14471"/>
    <cellStyle name="Neutral 7 4 6 2" xfId="29054"/>
    <cellStyle name="Neutral 7 4 7" xfId="14472"/>
    <cellStyle name="Neutral 7 4 7 2" xfId="31591"/>
    <cellStyle name="Neutral 7 4 8" xfId="24899"/>
    <cellStyle name="Neutral 7 40" xfId="14473"/>
    <cellStyle name="Neutral 7 40 2" xfId="14474"/>
    <cellStyle name="Neutral 7 40 2 2" xfId="37720"/>
    <cellStyle name="Neutral 7 40 3" xfId="14475"/>
    <cellStyle name="Neutral 7 40 3 2" xfId="34777"/>
    <cellStyle name="Neutral 7 40 4" xfId="24903"/>
    <cellStyle name="Neutral 7 41" xfId="14476"/>
    <cellStyle name="Neutral 7 41 2" xfId="14477"/>
    <cellStyle name="Neutral 7 41 2 2" xfId="37721"/>
    <cellStyle name="Neutral 7 41 3" xfId="14478"/>
    <cellStyle name="Neutral 7 41 3 2" xfId="34216"/>
    <cellStyle name="Neutral 7 41 4" xfId="24904"/>
    <cellStyle name="Neutral 7 42" xfId="14479"/>
    <cellStyle name="Neutral 7 42 2" xfId="14480"/>
    <cellStyle name="Neutral 7 42 2 2" xfId="31461"/>
    <cellStyle name="Neutral 7 42 3" xfId="14481"/>
    <cellStyle name="Neutral 7 42 3 2" xfId="29119"/>
    <cellStyle name="Neutral 7 42 4" xfId="14482"/>
    <cellStyle name="Neutral 7 42 4 2" xfId="32294"/>
    <cellStyle name="Neutral 7 42 5" xfId="14483"/>
    <cellStyle name="Neutral 7 42 5 2" xfId="29464"/>
    <cellStyle name="Neutral 7 42 6" xfId="14484"/>
    <cellStyle name="Neutral 7 42 6 2" xfId="38967"/>
    <cellStyle name="Neutral 7 42 7" xfId="14485"/>
    <cellStyle name="Neutral 7 42 7 2" xfId="37683"/>
    <cellStyle name="Neutral 7 42 8" xfId="28342"/>
    <cellStyle name="Neutral 7 43" xfId="14486"/>
    <cellStyle name="Neutral 7 43 2" xfId="28402"/>
    <cellStyle name="Neutral 7 44" xfId="14487"/>
    <cellStyle name="Neutral 7 44 2" xfId="27350"/>
    <cellStyle name="Neutral 7 45" xfId="14488"/>
    <cellStyle name="Neutral 7 45 2" xfId="31594"/>
    <cellStyle name="Neutral 7 46" xfId="24830"/>
    <cellStyle name="Neutral 7 5" xfId="14489"/>
    <cellStyle name="Neutral 7 5 2" xfId="14490"/>
    <cellStyle name="Neutral 7 5 2 2" xfId="14491"/>
    <cellStyle name="Neutral 7 5 2 2 2" xfId="24907"/>
    <cellStyle name="Neutral 7 5 2 3" xfId="14492"/>
    <cellStyle name="Neutral 7 5 2 3 2" xfId="34796"/>
    <cellStyle name="Neutral 7 5 2 4" xfId="24906"/>
    <cellStyle name="Neutral 7 5 3" xfId="14493"/>
    <cellStyle name="Neutral 7 5 3 2" xfId="14494"/>
    <cellStyle name="Neutral 7 5 3 2 2" xfId="37723"/>
    <cellStyle name="Neutral 7 5 3 3" xfId="14495"/>
    <cellStyle name="Neutral 7 5 3 3 2" xfId="35140"/>
    <cellStyle name="Neutral 7 5 3 4" xfId="24908"/>
    <cellStyle name="Neutral 7 5 4" xfId="14496"/>
    <cellStyle name="Neutral 7 5 4 2" xfId="14497"/>
    <cellStyle name="Neutral 7 5 4 2 2" xfId="31536"/>
    <cellStyle name="Neutral 7 5 4 3" xfId="14498"/>
    <cellStyle name="Neutral 7 5 4 3 2" xfId="27354"/>
    <cellStyle name="Neutral 7 5 4 4" xfId="14499"/>
    <cellStyle name="Neutral 7 5 4 4 2" xfId="30954"/>
    <cellStyle name="Neutral 7 5 4 5" xfId="14500"/>
    <cellStyle name="Neutral 7 5 4 5 2" xfId="32914"/>
    <cellStyle name="Neutral 7 5 4 6" xfId="14501"/>
    <cellStyle name="Neutral 7 5 4 6 2" xfId="38971"/>
    <cellStyle name="Neutral 7 5 4 7" xfId="14502"/>
    <cellStyle name="Neutral 7 5 4 7 2" xfId="37722"/>
    <cellStyle name="Neutral 7 5 4 8" xfId="28346"/>
    <cellStyle name="Neutral 7 5 5" xfId="14503"/>
    <cellStyle name="Neutral 7 5 5 2" xfId="31606"/>
    <cellStyle name="Neutral 7 5 6" xfId="14504"/>
    <cellStyle name="Neutral 7 5 6 2" xfId="29055"/>
    <cellStyle name="Neutral 7 5 7" xfId="14505"/>
    <cellStyle name="Neutral 7 5 7 2" xfId="31590"/>
    <cellStyle name="Neutral 7 5 8" xfId="24905"/>
    <cellStyle name="Neutral 7 6" xfId="14506"/>
    <cellStyle name="Neutral 7 6 2" xfId="14507"/>
    <cellStyle name="Neutral 7 6 2 2" xfId="14508"/>
    <cellStyle name="Neutral 7 6 2 2 2" xfId="24911"/>
    <cellStyle name="Neutral 7 6 2 3" xfId="14509"/>
    <cellStyle name="Neutral 7 6 2 3 2" xfId="34797"/>
    <cellStyle name="Neutral 7 6 2 4" xfId="24910"/>
    <cellStyle name="Neutral 7 6 3" xfId="14510"/>
    <cellStyle name="Neutral 7 6 3 2" xfId="14511"/>
    <cellStyle name="Neutral 7 6 3 2 2" xfId="37725"/>
    <cellStyle name="Neutral 7 6 3 3" xfId="14512"/>
    <cellStyle name="Neutral 7 6 3 3 2" xfId="35141"/>
    <cellStyle name="Neutral 7 6 3 4" xfId="24912"/>
    <cellStyle name="Neutral 7 6 4" xfId="14513"/>
    <cellStyle name="Neutral 7 6 4 2" xfId="14514"/>
    <cellStyle name="Neutral 7 6 4 2 2" xfId="31540"/>
    <cellStyle name="Neutral 7 6 4 3" xfId="14515"/>
    <cellStyle name="Neutral 7 6 4 3 2" xfId="29074"/>
    <cellStyle name="Neutral 7 6 4 4" xfId="14516"/>
    <cellStyle name="Neutral 7 6 4 4 2" xfId="30955"/>
    <cellStyle name="Neutral 7 6 4 5" xfId="14517"/>
    <cellStyle name="Neutral 7 6 4 5 2" xfId="29461"/>
    <cellStyle name="Neutral 7 6 4 6" xfId="14518"/>
    <cellStyle name="Neutral 7 6 4 6 2" xfId="38972"/>
    <cellStyle name="Neutral 7 6 4 7" xfId="14519"/>
    <cellStyle name="Neutral 7 6 4 7 2" xfId="37724"/>
    <cellStyle name="Neutral 7 6 4 8" xfId="28347"/>
    <cellStyle name="Neutral 7 6 5" xfId="14520"/>
    <cellStyle name="Neutral 7 6 5 2" xfId="31605"/>
    <cellStyle name="Neutral 7 6 6" xfId="14521"/>
    <cellStyle name="Neutral 7 6 6 2" xfId="29056"/>
    <cellStyle name="Neutral 7 6 7" xfId="14522"/>
    <cellStyle name="Neutral 7 6 7 2" xfId="31589"/>
    <cellStyle name="Neutral 7 6 8" xfId="24909"/>
    <cellStyle name="Neutral 7 7" xfId="14523"/>
    <cellStyle name="Neutral 7 7 2" xfId="14524"/>
    <cellStyle name="Neutral 7 7 2 2" xfId="14525"/>
    <cellStyle name="Neutral 7 7 2 2 2" xfId="37726"/>
    <cellStyle name="Neutral 7 7 2 3" xfId="14526"/>
    <cellStyle name="Neutral 7 7 2 3 2" xfId="34798"/>
    <cellStyle name="Neutral 7 7 2 4" xfId="24914"/>
    <cellStyle name="Neutral 7 7 3" xfId="14527"/>
    <cellStyle name="Neutral 7 7 3 2" xfId="14528"/>
    <cellStyle name="Neutral 7 7 3 2 2" xfId="37727"/>
    <cellStyle name="Neutral 7 7 3 3" xfId="14529"/>
    <cellStyle name="Neutral 7 7 3 3 2" xfId="35142"/>
    <cellStyle name="Neutral 7 7 3 4" xfId="24915"/>
    <cellStyle name="Neutral 7 7 4" xfId="14530"/>
    <cellStyle name="Neutral 7 7 4 2" xfId="35677"/>
    <cellStyle name="Neutral 7 7 5" xfId="24913"/>
    <cellStyle name="Neutral 7 8" xfId="14531"/>
    <cellStyle name="Neutral 7 8 2" xfId="14532"/>
    <cellStyle name="Neutral 7 8 2 2" xfId="14533"/>
    <cellStyle name="Neutral 7 8 2 2 2" xfId="37728"/>
    <cellStyle name="Neutral 7 8 2 3" xfId="14534"/>
    <cellStyle name="Neutral 7 8 2 3 2" xfId="34799"/>
    <cellStyle name="Neutral 7 8 2 4" xfId="24917"/>
    <cellStyle name="Neutral 7 8 3" xfId="14535"/>
    <cellStyle name="Neutral 7 8 3 2" xfId="14536"/>
    <cellStyle name="Neutral 7 8 3 2 2" xfId="37729"/>
    <cellStyle name="Neutral 7 8 3 3" xfId="14537"/>
    <cellStyle name="Neutral 7 8 3 3 2" xfId="35143"/>
    <cellStyle name="Neutral 7 8 3 4" xfId="24918"/>
    <cellStyle name="Neutral 7 8 4" xfId="14538"/>
    <cellStyle name="Neutral 7 8 4 2" xfId="35678"/>
    <cellStyle name="Neutral 7 8 5" xfId="24916"/>
    <cellStyle name="Neutral 7 9" xfId="14539"/>
    <cellStyle name="Neutral 7 9 2" xfId="14540"/>
    <cellStyle name="Neutral 7 9 2 2" xfId="14541"/>
    <cellStyle name="Neutral 7 9 2 2 2" xfId="37730"/>
    <cellStyle name="Neutral 7 9 2 3" xfId="14542"/>
    <cellStyle name="Neutral 7 9 2 3 2" xfId="34800"/>
    <cellStyle name="Neutral 7 9 2 4" xfId="24920"/>
    <cellStyle name="Neutral 7 9 3" xfId="14543"/>
    <cellStyle name="Neutral 7 9 3 2" xfId="14544"/>
    <cellStyle name="Neutral 7 9 3 2 2" xfId="37731"/>
    <cellStyle name="Neutral 7 9 3 3" xfId="14545"/>
    <cellStyle name="Neutral 7 9 3 3 2" xfId="35144"/>
    <cellStyle name="Neutral 7 9 3 4" xfId="24921"/>
    <cellStyle name="Neutral 7 9 4" xfId="14546"/>
    <cellStyle name="Neutral 7 9 4 2" xfId="35679"/>
    <cellStyle name="Neutral 7 9 5" xfId="24919"/>
    <cellStyle name="Neutral 8" xfId="14547"/>
    <cellStyle name="Neutral 8 2" xfId="14548"/>
    <cellStyle name="Neutral 8 2 2" xfId="14549"/>
    <cellStyle name="Neutral 8 2 2 2" xfId="24924"/>
    <cellStyle name="Neutral 8 2 3" xfId="14550"/>
    <cellStyle name="Neutral 8 2 3 2" xfId="34801"/>
    <cellStyle name="Neutral 8 2 4" xfId="24923"/>
    <cellStyle name="Neutral 8 3" xfId="14551"/>
    <cellStyle name="Neutral 8 3 2" xfId="14552"/>
    <cellStyle name="Neutral 8 3 2 2" xfId="37733"/>
    <cellStyle name="Neutral 8 3 3" xfId="14553"/>
    <cellStyle name="Neutral 8 3 3 2" xfId="35145"/>
    <cellStyle name="Neutral 8 3 4" xfId="24925"/>
    <cellStyle name="Neutral 8 4" xfId="14554"/>
    <cellStyle name="Neutral 8 4 2" xfId="14555"/>
    <cellStyle name="Neutral 8 4 2 2" xfId="31553"/>
    <cellStyle name="Neutral 8 4 3" xfId="14556"/>
    <cellStyle name="Neutral 8 4 3 2" xfId="29062"/>
    <cellStyle name="Neutral 8 4 4" xfId="14557"/>
    <cellStyle name="Neutral 8 4 4 2" xfId="30956"/>
    <cellStyle name="Neutral 8 4 5" xfId="14558"/>
    <cellStyle name="Neutral 8 4 5 2" xfId="27554"/>
    <cellStyle name="Neutral 8 4 6" xfId="14559"/>
    <cellStyle name="Neutral 8 4 6 2" xfId="38973"/>
    <cellStyle name="Neutral 8 4 7" xfId="14560"/>
    <cellStyle name="Neutral 8 4 7 2" xfId="37732"/>
    <cellStyle name="Neutral 8 4 8" xfId="28348"/>
    <cellStyle name="Neutral 8 5" xfId="14561"/>
    <cellStyle name="Neutral 8 5 2" xfId="31604"/>
    <cellStyle name="Neutral 8 6" xfId="14562"/>
    <cellStyle name="Neutral 8 6 2" xfId="29057"/>
    <cellStyle name="Neutral 8 7" xfId="14563"/>
    <cellStyle name="Neutral 8 7 2" xfId="30963"/>
    <cellStyle name="Neutral 8 8" xfId="24922"/>
    <cellStyle name="Neutral 9" xfId="14564"/>
    <cellStyle name="Neutral 9 2" xfId="14565"/>
    <cellStyle name="Neutral 9 2 2" xfId="24927"/>
    <cellStyle name="Neutral 9 3" xfId="14566"/>
    <cellStyle name="Neutral 9 3 2" xfId="34719"/>
    <cellStyle name="Neutral 9 4" xfId="24926"/>
    <cellStyle name="new" xfId="14567"/>
    <cellStyle name="new 2" xfId="22299"/>
    <cellStyle name="new2" xfId="14568"/>
    <cellStyle name="new2 2" xfId="14569"/>
    <cellStyle name="new2 2 2" xfId="14570"/>
    <cellStyle name="new2 2 3" xfId="14571"/>
    <cellStyle name="new2 2 4" xfId="14572"/>
    <cellStyle name="new2 2 5" xfId="14573"/>
    <cellStyle name="new2 2 6" xfId="14574"/>
    <cellStyle name="new2 2 7" xfId="14575"/>
    <cellStyle name="new2 3" xfId="22300"/>
    <cellStyle name="no dec" xfId="14576"/>
    <cellStyle name="no dec 2" xfId="22301"/>
    <cellStyle name="Normal - Style1" xfId="14577"/>
    <cellStyle name="Normal - Style1 2" xfId="14578"/>
    <cellStyle name="Normal - Style1 2 2" xfId="14579"/>
    <cellStyle name="Normal - Style1 2 3" xfId="14580"/>
    <cellStyle name="Normal - Style1 2 4" xfId="14581"/>
    <cellStyle name="Normal - Style1 2 5" xfId="14582"/>
    <cellStyle name="Normal - Style1 2 6" xfId="14583"/>
    <cellStyle name="Normal - Style1 2 7" xfId="14584"/>
    <cellStyle name="Normal - Style1 3" xfId="22302"/>
    <cellStyle name="Normal 10 2" xfId="14585"/>
    <cellStyle name="Normal 10 2 2" xfId="24928"/>
    <cellStyle name="Normal 10 3" xfId="14586"/>
    <cellStyle name="Normal 10 3 2" xfId="24929"/>
    <cellStyle name="Normal 10 4" xfId="14587"/>
    <cellStyle name="Normal 10 4 2" xfId="24930"/>
    <cellStyle name="Normal 10 5" xfId="14588"/>
    <cellStyle name="Normal 10 5 2" xfId="24931"/>
    <cellStyle name="Normal 10 6" xfId="14589"/>
    <cellStyle name="Normal 10 6 2" xfId="24932"/>
    <cellStyle name="Normal 13 2" xfId="14590"/>
    <cellStyle name="Normal 13 2 2" xfId="24933"/>
    <cellStyle name="Normal 13 3" xfId="14591"/>
    <cellStyle name="Normal 13 3 2" xfId="24934"/>
    <cellStyle name="Normal 13 4" xfId="14592"/>
    <cellStyle name="Normal 13 4 2" xfId="24935"/>
    <cellStyle name="Normal 13 5" xfId="14593"/>
    <cellStyle name="Normal 13 5 2" xfId="24936"/>
    <cellStyle name="Normal 13 6" xfId="14594"/>
    <cellStyle name="Normal 13 6 2" xfId="24937"/>
    <cellStyle name="Normal 14 2" xfId="14595"/>
    <cellStyle name="Normal 14 2 2" xfId="24938"/>
    <cellStyle name="Normal 14 3" xfId="14596"/>
    <cellStyle name="Normal 14 3 2" xfId="24939"/>
    <cellStyle name="Normal 14 4" xfId="14597"/>
    <cellStyle name="Normal 14 4 2" xfId="24940"/>
    <cellStyle name="Normal 14 5" xfId="14598"/>
    <cellStyle name="Normal 14 5 2" xfId="24941"/>
    <cellStyle name="Normal 14 6" xfId="14599"/>
    <cellStyle name="Normal 14 6 2" xfId="24942"/>
    <cellStyle name="Normal 16" xfId="14600"/>
    <cellStyle name="Normal 16 10" xfId="14601"/>
    <cellStyle name="Normal 16 10 2" xfId="24943"/>
    <cellStyle name="Normal 16 11" xfId="14602"/>
    <cellStyle name="Normal 16 11 2" xfId="24944"/>
    <cellStyle name="Normal 16 12" xfId="14603"/>
    <cellStyle name="Normal 16 12 2" xfId="24945"/>
    <cellStyle name="Normal 16 13" xfId="14604"/>
    <cellStyle name="Normal 16 13 2" xfId="24946"/>
    <cellStyle name="Normal 16 14" xfId="14605"/>
    <cellStyle name="Normal 16 14 2" xfId="24947"/>
    <cellStyle name="Normal 16 15" xfId="14606"/>
    <cellStyle name="Normal 16 15 2" xfId="24948"/>
    <cellStyle name="Normal 16 16" xfId="14607"/>
    <cellStyle name="Normal 16 16 2" xfId="24949"/>
    <cellStyle name="Normal 16 17" xfId="14608"/>
    <cellStyle name="Normal 16 17 2" xfId="24950"/>
    <cellStyle name="Normal 16 18" xfId="14609"/>
    <cellStyle name="Normal 16 18 2" xfId="24951"/>
    <cellStyle name="Normal 16 19" xfId="14610"/>
    <cellStyle name="Normal 16 19 2" xfId="24952"/>
    <cellStyle name="Normal 16 2" xfId="14611"/>
    <cellStyle name="Normal 16 2 2" xfId="24953"/>
    <cellStyle name="Normal 16 20" xfId="14612"/>
    <cellStyle name="Normal 16 20 2" xfId="24954"/>
    <cellStyle name="Normal 16 21" xfId="14613"/>
    <cellStyle name="Normal 16 21 2" xfId="24955"/>
    <cellStyle name="Normal 16 22" xfId="14614"/>
    <cellStyle name="Normal 16 22 2" xfId="24956"/>
    <cellStyle name="Normal 16 23" xfId="14615"/>
    <cellStyle name="Normal 16 23 2" xfId="24957"/>
    <cellStyle name="Normal 16 24" xfId="14616"/>
    <cellStyle name="Normal 16 24 2" xfId="24958"/>
    <cellStyle name="Normal 16 25" xfId="28364"/>
    <cellStyle name="Normal 16 3" xfId="14617"/>
    <cellStyle name="Normal 16 3 2" xfId="24959"/>
    <cellStyle name="Normal 16 4" xfId="14618"/>
    <cellStyle name="Normal 16 4 2" xfId="24960"/>
    <cellStyle name="Normal 16 5" xfId="14619"/>
    <cellStyle name="Normal 16 5 2" xfId="24961"/>
    <cellStyle name="Normal 16 6" xfId="14620"/>
    <cellStyle name="Normal 16 6 2" xfId="24962"/>
    <cellStyle name="Normal 16 7" xfId="14621"/>
    <cellStyle name="Normal 16 7 2" xfId="24963"/>
    <cellStyle name="Normal 16 8" xfId="14622"/>
    <cellStyle name="Normal 16 8 2" xfId="24964"/>
    <cellStyle name="Normal 16 9" xfId="14623"/>
    <cellStyle name="Normal 16 9 2" xfId="24965"/>
    <cellStyle name="Normal 17" xfId="14624"/>
    <cellStyle name="Normal 17 10" xfId="14625"/>
    <cellStyle name="Normal 17 10 2" xfId="24966"/>
    <cellStyle name="Normal 17 11" xfId="14626"/>
    <cellStyle name="Normal 17 11 2" xfId="24967"/>
    <cellStyle name="Normal 17 12" xfId="14627"/>
    <cellStyle name="Normal 17 12 2" xfId="24968"/>
    <cellStyle name="Normal 17 13" xfId="14628"/>
    <cellStyle name="Normal 17 13 2" xfId="24969"/>
    <cellStyle name="Normal 17 14" xfId="14629"/>
    <cellStyle name="Normal 17 14 2" xfId="24970"/>
    <cellStyle name="Normal 17 15" xfId="14630"/>
    <cellStyle name="Normal 17 15 2" xfId="24971"/>
    <cellStyle name="Normal 17 16" xfId="14631"/>
    <cellStyle name="Normal 17 16 2" xfId="24972"/>
    <cellStyle name="Normal 17 17" xfId="14632"/>
    <cellStyle name="Normal 17 17 2" xfId="24973"/>
    <cellStyle name="Normal 17 18" xfId="14633"/>
    <cellStyle name="Normal 17 18 2" xfId="24974"/>
    <cellStyle name="Normal 17 19" xfId="14634"/>
    <cellStyle name="Normal 17 19 2" xfId="24975"/>
    <cellStyle name="Normal 17 2" xfId="14635"/>
    <cellStyle name="Normal 17 2 2" xfId="24976"/>
    <cellStyle name="Normal 17 20" xfId="14636"/>
    <cellStyle name="Normal 17 20 2" xfId="24977"/>
    <cellStyle name="Normal 17 21" xfId="14637"/>
    <cellStyle name="Normal 17 21 2" xfId="24978"/>
    <cellStyle name="Normal 17 22" xfId="14638"/>
    <cellStyle name="Normal 17 22 2" xfId="24979"/>
    <cellStyle name="Normal 17 23" xfId="14639"/>
    <cellStyle name="Normal 17 23 2" xfId="24980"/>
    <cellStyle name="Normal 17 24" xfId="14640"/>
    <cellStyle name="Normal 17 24 2" xfId="24981"/>
    <cellStyle name="Normal 17 25" xfId="28378"/>
    <cellStyle name="Normal 17 3" xfId="14641"/>
    <cellStyle name="Normal 17 3 2" xfId="24982"/>
    <cellStyle name="Normal 17 4" xfId="14642"/>
    <cellStyle name="Normal 17 4 2" xfId="24983"/>
    <cellStyle name="Normal 17 5" xfId="14643"/>
    <cellStyle name="Normal 17 5 2" xfId="24984"/>
    <cellStyle name="Normal 17 6" xfId="14644"/>
    <cellStyle name="Normal 17 6 2" xfId="24985"/>
    <cellStyle name="Normal 17 7" xfId="14645"/>
    <cellStyle name="Normal 17 7 2" xfId="24986"/>
    <cellStyle name="Normal 17 8" xfId="14646"/>
    <cellStyle name="Normal 17 8 2" xfId="24987"/>
    <cellStyle name="Normal 17 9" xfId="14647"/>
    <cellStyle name="Normal 17 9 2" xfId="24988"/>
    <cellStyle name="Normal 18" xfId="14648"/>
    <cellStyle name="Normal 18 10" xfId="14649"/>
    <cellStyle name="Normal 18 10 2" xfId="24989"/>
    <cellStyle name="Normal 18 11" xfId="14650"/>
    <cellStyle name="Normal 18 11 2" xfId="24990"/>
    <cellStyle name="Normal 18 12" xfId="14651"/>
    <cellStyle name="Normal 18 12 2" xfId="24991"/>
    <cellStyle name="Normal 18 13" xfId="14652"/>
    <cellStyle name="Normal 18 13 2" xfId="24992"/>
    <cellStyle name="Normal 18 14" xfId="14653"/>
    <cellStyle name="Normal 18 14 2" xfId="24993"/>
    <cellStyle name="Normal 18 15" xfId="14654"/>
    <cellStyle name="Normal 18 15 2" xfId="24994"/>
    <cellStyle name="Normal 18 16" xfId="14655"/>
    <cellStyle name="Normal 18 16 2" xfId="24995"/>
    <cellStyle name="Normal 18 17" xfId="14656"/>
    <cellStyle name="Normal 18 17 2" xfId="24996"/>
    <cellStyle name="Normal 18 18" xfId="14657"/>
    <cellStyle name="Normal 18 18 2" xfId="24997"/>
    <cellStyle name="Normal 18 19" xfId="14658"/>
    <cellStyle name="Normal 18 19 2" xfId="24998"/>
    <cellStyle name="Normal 18 2" xfId="14659"/>
    <cellStyle name="Normal 18 2 2" xfId="24999"/>
    <cellStyle name="Normal 18 20" xfId="14660"/>
    <cellStyle name="Normal 18 20 2" xfId="25000"/>
    <cellStyle name="Normal 18 21" xfId="14661"/>
    <cellStyle name="Normal 18 21 2" xfId="25001"/>
    <cellStyle name="Normal 18 22" xfId="14662"/>
    <cellStyle name="Normal 18 22 2" xfId="25002"/>
    <cellStyle name="Normal 18 23" xfId="14663"/>
    <cellStyle name="Normal 18 23 2" xfId="25003"/>
    <cellStyle name="Normal 18 24" xfId="14664"/>
    <cellStyle name="Normal 18 24 2" xfId="25004"/>
    <cellStyle name="Normal 18 25" xfId="28392"/>
    <cellStyle name="Normal 18 3" xfId="14665"/>
    <cellStyle name="Normal 18 3 2" xfId="25005"/>
    <cellStyle name="Normal 18 4" xfId="14666"/>
    <cellStyle name="Normal 18 4 2" xfId="25006"/>
    <cellStyle name="Normal 18 5" xfId="14667"/>
    <cellStyle name="Normal 18 5 2" xfId="25007"/>
    <cellStyle name="Normal 18 6" xfId="14668"/>
    <cellStyle name="Normal 18 6 2" xfId="25008"/>
    <cellStyle name="Normal 18 7" xfId="14669"/>
    <cellStyle name="Normal 18 7 2" xfId="25009"/>
    <cellStyle name="Normal 18 8" xfId="14670"/>
    <cellStyle name="Normal 18 8 2" xfId="25010"/>
    <cellStyle name="Normal 18 9" xfId="14671"/>
    <cellStyle name="Normal 18 9 2" xfId="25011"/>
    <cellStyle name="Normal 2" xfId="14672"/>
    <cellStyle name="Normal 2 10" xfId="14673"/>
    <cellStyle name="Normal 2 10 2" xfId="14674"/>
    <cellStyle name="Normal 2 10 2 2" xfId="35908"/>
    <cellStyle name="Normal 2 10 3" xfId="14675"/>
    <cellStyle name="Normal 2 10 3 2" xfId="35909"/>
    <cellStyle name="Normal 2 10 4" xfId="14676"/>
    <cellStyle name="Normal 2 10 4 2" xfId="39410"/>
    <cellStyle name="Normal 2 10 5" xfId="14677"/>
    <cellStyle name="Normal 2 10 5 2" xfId="40149"/>
    <cellStyle name="Normal 2 10 6" xfId="14678"/>
    <cellStyle name="Normal 2 10 6 2" xfId="39736"/>
    <cellStyle name="Normal 2 10 7" xfId="14679"/>
    <cellStyle name="Normal 2 10 7 2" xfId="39548"/>
    <cellStyle name="Normal 2 10 8" xfId="25012"/>
    <cellStyle name="Normal 2 11" xfId="14680"/>
    <cellStyle name="Normal 2 11 2" xfId="14681"/>
    <cellStyle name="Normal 2 11 2 2" xfId="35910"/>
    <cellStyle name="Normal 2 11 3" xfId="14682"/>
    <cellStyle name="Normal 2 11 3 2" xfId="35911"/>
    <cellStyle name="Normal 2 11 4" xfId="14683"/>
    <cellStyle name="Normal 2 11 4 2" xfId="39738"/>
    <cellStyle name="Normal 2 11 5" xfId="14684"/>
    <cellStyle name="Normal 2 11 5 2" xfId="39637"/>
    <cellStyle name="Normal 2 11 6" xfId="14685"/>
    <cellStyle name="Normal 2 11 6 2" xfId="40185"/>
    <cellStyle name="Normal 2 11 7" xfId="14686"/>
    <cellStyle name="Normal 2 11 7 2" xfId="39970"/>
    <cellStyle name="Normal 2 11 8" xfId="25013"/>
    <cellStyle name="Normal 2 12" xfId="14687"/>
    <cellStyle name="Normal 2 12 2" xfId="14688"/>
    <cellStyle name="Normal 2 12 2 10" xfId="14689"/>
    <cellStyle name="Normal 2 12 2 10 2" xfId="14690"/>
    <cellStyle name="Normal 2 12 2 10 2 2" xfId="35912"/>
    <cellStyle name="Normal 2 12 2 10 3" xfId="14691"/>
    <cellStyle name="Normal 2 12 2 10 3 2" xfId="35913"/>
    <cellStyle name="Normal 2 12 2 10 4" xfId="14692"/>
    <cellStyle name="Normal 2 12 2 10 4 2" xfId="39411"/>
    <cellStyle name="Normal 2 12 2 10 5" xfId="14693"/>
    <cellStyle name="Normal 2 12 2 10 5 2" xfId="40259"/>
    <cellStyle name="Normal 2 12 2 10 6" xfId="14694"/>
    <cellStyle name="Normal 2 12 2 10 6 2" xfId="40258"/>
    <cellStyle name="Normal 2 12 2 10 7" xfId="14695"/>
    <cellStyle name="Normal 2 12 2 10 7 2" xfId="39611"/>
    <cellStyle name="Normal 2 12 2 10 8" xfId="25016"/>
    <cellStyle name="Normal 2 12 2 11" xfId="14696"/>
    <cellStyle name="Normal 2 12 2 11 2" xfId="14697"/>
    <cellStyle name="Normal 2 12 2 11 2 2" xfId="35914"/>
    <cellStyle name="Normal 2 12 2 11 3" xfId="14698"/>
    <cellStyle name="Normal 2 12 2 11 3 2" xfId="35915"/>
    <cellStyle name="Normal 2 12 2 11 4" xfId="14699"/>
    <cellStyle name="Normal 2 12 2 11 4 2" xfId="39740"/>
    <cellStyle name="Normal 2 12 2 11 5" xfId="14700"/>
    <cellStyle name="Normal 2 12 2 11 5 2" xfId="39735"/>
    <cellStyle name="Normal 2 12 2 11 6" xfId="14701"/>
    <cellStyle name="Normal 2 12 2 11 6 2" xfId="39354"/>
    <cellStyle name="Normal 2 12 2 11 7" xfId="14702"/>
    <cellStyle name="Normal 2 12 2 11 7 2" xfId="39853"/>
    <cellStyle name="Normal 2 12 2 11 8" xfId="25017"/>
    <cellStyle name="Normal 2 12 2 12" xfId="14703"/>
    <cellStyle name="Normal 2 12 2 12 2" xfId="25018"/>
    <cellStyle name="Normal 2 12 2 13" xfId="14704"/>
    <cellStyle name="Normal 2 12 2 13 2" xfId="25019"/>
    <cellStyle name="Normal 2 12 2 14" xfId="14705"/>
    <cellStyle name="Normal 2 12 2 14 2" xfId="25020"/>
    <cellStyle name="Normal 2 12 2 15" xfId="14706"/>
    <cellStyle name="Normal 2 12 2 15 2" xfId="25021"/>
    <cellStyle name="Normal 2 12 2 16" xfId="14707"/>
    <cellStyle name="Normal 2 12 2 16 2" xfId="25022"/>
    <cellStyle name="Normal 2 12 2 17" xfId="14708"/>
    <cellStyle name="Normal 2 12 2 17 2" xfId="25023"/>
    <cellStyle name="Normal 2 12 2 18" xfId="14709"/>
    <cellStyle name="Normal 2 12 2 18 2" xfId="25024"/>
    <cellStyle name="Normal 2 12 2 19" xfId="14710"/>
    <cellStyle name="Normal 2 12 2 19 2" xfId="25025"/>
    <cellStyle name="Normal 2 12 2 2" xfId="14711"/>
    <cellStyle name="Normal 2 12 2 2 2" xfId="14712"/>
    <cellStyle name="Normal 2 12 2 2 2 2" xfId="14713"/>
    <cellStyle name="Normal 2 12 2 2 2 2 2" xfId="35916"/>
    <cellStyle name="Normal 2 12 2 2 2 3" xfId="14714"/>
    <cellStyle name="Normal 2 12 2 2 2 3 2" xfId="35917"/>
    <cellStyle name="Normal 2 12 2 2 2 4" xfId="14715"/>
    <cellStyle name="Normal 2 12 2 2 2 4 2" xfId="39412"/>
    <cellStyle name="Normal 2 12 2 2 2 5" xfId="14716"/>
    <cellStyle name="Normal 2 12 2 2 2 5 2" xfId="40188"/>
    <cellStyle name="Normal 2 12 2 2 2 6" xfId="14717"/>
    <cellStyle name="Normal 2 12 2 2 2 6 2" xfId="39421"/>
    <cellStyle name="Normal 2 12 2 2 2 7" xfId="14718"/>
    <cellStyle name="Normal 2 12 2 2 2 7 2" xfId="39854"/>
    <cellStyle name="Normal 2 12 2 2 2 8" xfId="25027"/>
    <cellStyle name="Normal 2 12 2 2 3" xfId="14719"/>
    <cellStyle name="Normal 2 12 2 2 3 2" xfId="14720"/>
    <cellStyle name="Normal 2 12 2 2 3 2 2" xfId="35918"/>
    <cellStyle name="Normal 2 12 2 2 3 3" xfId="14721"/>
    <cellStyle name="Normal 2 12 2 2 3 3 2" xfId="35919"/>
    <cellStyle name="Normal 2 12 2 2 3 4" xfId="14722"/>
    <cellStyle name="Normal 2 12 2 2 3 4 2" xfId="39741"/>
    <cellStyle name="Normal 2 12 2 2 3 5" xfId="14723"/>
    <cellStyle name="Normal 2 12 2 2 3 5 2" xfId="40226"/>
    <cellStyle name="Normal 2 12 2 2 3 6" xfId="14724"/>
    <cellStyle name="Normal 2 12 2 2 3 6 2" xfId="40265"/>
    <cellStyle name="Normal 2 12 2 2 3 7" xfId="14725"/>
    <cellStyle name="Normal 2 12 2 2 3 7 2" xfId="39549"/>
    <cellStyle name="Normal 2 12 2 2 3 8" xfId="25028"/>
    <cellStyle name="Normal 2 12 2 2 4" xfId="14726"/>
    <cellStyle name="Normal 2 12 2 2 4 2" xfId="35680"/>
    <cellStyle name="Normal 2 12 2 2 5" xfId="25026"/>
    <cellStyle name="Normal 2 12 2 20" xfId="14727"/>
    <cellStyle name="Normal 2 12 2 20 2" xfId="25029"/>
    <cellStyle name="Normal 2 12 2 21" xfId="14728"/>
    <cellStyle name="Normal 2 12 2 21 2" xfId="25030"/>
    <cellStyle name="Normal 2 12 2 22" xfId="14729"/>
    <cellStyle name="Normal 2 12 2 22 2" xfId="25031"/>
    <cellStyle name="Normal 2 12 2 23" xfId="14730"/>
    <cellStyle name="Normal 2 12 2 23 2" xfId="25032"/>
    <cellStyle name="Normal 2 12 2 24" xfId="14731"/>
    <cellStyle name="Normal 2 12 2 24 2" xfId="25033"/>
    <cellStyle name="Normal 2 12 2 25" xfId="14732"/>
    <cellStyle name="Normal 2 12 2 25 2" xfId="25034"/>
    <cellStyle name="Normal 2 12 2 26" xfId="14733"/>
    <cellStyle name="Normal 2 12 2 26 2" xfId="25035"/>
    <cellStyle name="Normal 2 12 2 27" xfId="14734"/>
    <cellStyle name="Normal 2 12 2 27 2" xfId="25036"/>
    <cellStyle name="Normal 2 12 2 28" xfId="25015"/>
    <cellStyle name="Normal 2 12 2 3" xfId="14735"/>
    <cellStyle name="Normal 2 12 2 3 2" xfId="14736"/>
    <cellStyle name="Normal 2 12 2 3 2 2" xfId="35920"/>
    <cellStyle name="Normal 2 12 2 3 3" xfId="14737"/>
    <cellStyle name="Normal 2 12 2 3 3 2" xfId="35921"/>
    <cellStyle name="Normal 2 12 2 3 4" xfId="14738"/>
    <cellStyle name="Normal 2 12 2 3 4 2" xfId="39742"/>
    <cellStyle name="Normal 2 12 2 3 5" xfId="14739"/>
    <cellStyle name="Normal 2 12 2 3 5 2" xfId="39734"/>
    <cellStyle name="Normal 2 12 2 3 6" xfId="14740"/>
    <cellStyle name="Normal 2 12 2 3 6 2" xfId="39762"/>
    <cellStyle name="Normal 2 12 2 3 7" xfId="14741"/>
    <cellStyle name="Normal 2 12 2 3 7 2" xfId="40269"/>
    <cellStyle name="Normal 2 12 2 3 8" xfId="25037"/>
    <cellStyle name="Normal 2 12 2 4" xfId="14742"/>
    <cellStyle name="Normal 2 12 2 4 2" xfId="14743"/>
    <cellStyle name="Normal 2 12 2 4 2 2" xfId="35922"/>
    <cellStyle name="Normal 2 12 2 4 3" xfId="14744"/>
    <cellStyle name="Normal 2 12 2 4 3 2" xfId="35923"/>
    <cellStyle name="Normal 2 12 2 4 4" xfId="14745"/>
    <cellStyle name="Normal 2 12 2 4 4 2" xfId="40099"/>
    <cellStyle name="Normal 2 12 2 4 5" xfId="14746"/>
    <cellStyle name="Normal 2 12 2 4 5 2" xfId="40011"/>
    <cellStyle name="Normal 2 12 2 4 6" xfId="14747"/>
    <cellStyle name="Normal 2 12 2 4 6 2" xfId="39430"/>
    <cellStyle name="Normal 2 12 2 4 7" xfId="14748"/>
    <cellStyle name="Normal 2 12 2 4 7 2" xfId="40028"/>
    <cellStyle name="Normal 2 12 2 4 8" xfId="25038"/>
    <cellStyle name="Normal 2 12 2 5" xfId="14749"/>
    <cellStyle name="Normal 2 12 2 5 2" xfId="14750"/>
    <cellStyle name="Normal 2 12 2 5 2 2" xfId="35924"/>
    <cellStyle name="Normal 2 12 2 5 3" xfId="14751"/>
    <cellStyle name="Normal 2 12 2 5 3 2" xfId="35925"/>
    <cellStyle name="Normal 2 12 2 5 4" xfId="14752"/>
    <cellStyle name="Normal 2 12 2 5 4 2" xfId="40123"/>
    <cellStyle name="Normal 2 12 2 5 5" xfId="14753"/>
    <cellStyle name="Normal 2 12 2 5 5 2" xfId="40263"/>
    <cellStyle name="Normal 2 12 2 5 6" xfId="14754"/>
    <cellStyle name="Normal 2 12 2 5 6 2" xfId="39433"/>
    <cellStyle name="Normal 2 12 2 5 7" xfId="14755"/>
    <cellStyle name="Normal 2 12 2 5 7 2" xfId="39855"/>
    <cellStyle name="Normal 2 12 2 5 8" xfId="25039"/>
    <cellStyle name="Normal 2 12 2 6" xfId="14756"/>
    <cellStyle name="Normal 2 12 2 6 2" xfId="14757"/>
    <cellStyle name="Normal 2 12 2 6 2 2" xfId="35926"/>
    <cellStyle name="Normal 2 12 2 6 3" xfId="14758"/>
    <cellStyle name="Normal 2 12 2 6 3 2" xfId="35927"/>
    <cellStyle name="Normal 2 12 2 6 4" xfId="14759"/>
    <cellStyle name="Normal 2 12 2 6 4 2" xfId="39618"/>
    <cellStyle name="Normal 2 12 2 6 5" xfId="14760"/>
    <cellStyle name="Normal 2 12 2 6 5 2" xfId="39408"/>
    <cellStyle name="Normal 2 12 2 6 6" xfId="14761"/>
    <cellStyle name="Normal 2 12 2 6 6 2" xfId="40065"/>
    <cellStyle name="Normal 2 12 2 6 7" xfId="14762"/>
    <cellStyle name="Normal 2 12 2 6 7 2" xfId="39856"/>
    <cellStyle name="Normal 2 12 2 6 8" xfId="25040"/>
    <cellStyle name="Normal 2 12 2 7" xfId="14763"/>
    <cellStyle name="Normal 2 12 2 7 2" xfId="14764"/>
    <cellStyle name="Normal 2 12 2 7 2 2" xfId="35928"/>
    <cellStyle name="Normal 2 12 2 7 3" xfId="14765"/>
    <cellStyle name="Normal 2 12 2 7 3 2" xfId="35929"/>
    <cellStyle name="Normal 2 12 2 7 4" xfId="14766"/>
    <cellStyle name="Normal 2 12 2 7 4 2" xfId="40264"/>
    <cellStyle name="Normal 2 12 2 7 5" xfId="14767"/>
    <cellStyle name="Normal 2 12 2 7 5 2" xfId="40122"/>
    <cellStyle name="Normal 2 12 2 7 6" xfId="14768"/>
    <cellStyle name="Normal 2 12 2 7 6 2" xfId="40015"/>
    <cellStyle name="Normal 2 12 2 7 7" xfId="14769"/>
    <cellStyle name="Normal 2 12 2 7 7 2" xfId="39550"/>
    <cellStyle name="Normal 2 12 2 7 8" xfId="25041"/>
    <cellStyle name="Normal 2 12 2 8" xfId="14770"/>
    <cellStyle name="Normal 2 12 2 8 2" xfId="14771"/>
    <cellStyle name="Normal 2 12 2 8 2 2" xfId="35930"/>
    <cellStyle name="Normal 2 12 2 8 3" xfId="14772"/>
    <cellStyle name="Normal 2 12 2 8 3 2" xfId="35931"/>
    <cellStyle name="Normal 2 12 2 8 4" xfId="14773"/>
    <cellStyle name="Normal 2 12 2 8 4 2" xfId="40012"/>
    <cellStyle name="Normal 2 12 2 8 5" xfId="14774"/>
    <cellStyle name="Normal 2 12 2 8 5 2" xfId="40100"/>
    <cellStyle name="Normal 2 12 2 8 6" xfId="14775"/>
    <cellStyle name="Normal 2 12 2 8 6 2" xfId="39689"/>
    <cellStyle name="Normal 2 12 2 8 7" xfId="14776"/>
    <cellStyle name="Normal 2 12 2 8 7 2" xfId="39697"/>
    <cellStyle name="Normal 2 12 2 8 8" xfId="25042"/>
    <cellStyle name="Normal 2 12 2 9" xfId="14777"/>
    <cellStyle name="Normal 2 12 2 9 2" xfId="14778"/>
    <cellStyle name="Normal 2 12 2 9 2 2" xfId="35932"/>
    <cellStyle name="Normal 2 12 2 9 3" xfId="14779"/>
    <cellStyle name="Normal 2 12 2 9 3 2" xfId="35933"/>
    <cellStyle name="Normal 2 12 2 9 4" xfId="14780"/>
    <cellStyle name="Normal 2 12 2 9 4 2" xfId="39413"/>
    <cellStyle name="Normal 2 12 2 9 5" xfId="14781"/>
    <cellStyle name="Normal 2 12 2 9 5 2" xfId="39733"/>
    <cellStyle name="Normal 2 12 2 9 6" xfId="14782"/>
    <cellStyle name="Normal 2 12 2 9 6 2" xfId="39448"/>
    <cellStyle name="Normal 2 12 2 9 7" xfId="14783"/>
    <cellStyle name="Normal 2 12 2 9 7 2" xfId="39698"/>
    <cellStyle name="Normal 2 12 2 9 8" xfId="25043"/>
    <cellStyle name="Normal 2 12 3" xfId="14784"/>
    <cellStyle name="Normal 2 12 3 2" xfId="35934"/>
    <cellStyle name="Normal 2 12 4" xfId="14785"/>
    <cellStyle name="Normal 2 12 4 2" xfId="35935"/>
    <cellStyle name="Normal 2 12 5" xfId="14786"/>
    <cellStyle name="Normal 2 12 5 2" xfId="39739"/>
    <cellStyle name="Normal 2 12 6" xfId="14787"/>
    <cellStyle name="Normal 2 12 6 2" xfId="39409"/>
    <cellStyle name="Normal 2 12 7" xfId="14788"/>
    <cellStyle name="Normal 2 12 7 2" xfId="39737"/>
    <cellStyle name="Normal 2 12 8" xfId="14789"/>
    <cellStyle name="Normal 2 12 8 2" xfId="39368"/>
    <cellStyle name="Normal 2 12 9" xfId="25014"/>
    <cellStyle name="Normal 2 13" xfId="14790"/>
    <cellStyle name="Normal 2 13 10" xfId="14791"/>
    <cellStyle name="Normal 2 13 10 2" xfId="14792"/>
    <cellStyle name="Normal 2 13 10 2 2" xfId="35936"/>
    <cellStyle name="Normal 2 13 10 3" xfId="14793"/>
    <cellStyle name="Normal 2 13 10 3 2" xfId="35937"/>
    <cellStyle name="Normal 2 13 10 4" xfId="14794"/>
    <cellStyle name="Normal 2 13 10 4 2" xfId="40055"/>
    <cellStyle name="Normal 2 13 10 5" xfId="14795"/>
    <cellStyle name="Normal 2 13 10 5 2" xfId="39636"/>
    <cellStyle name="Normal 2 13 10 6" xfId="14796"/>
    <cellStyle name="Normal 2 13 10 6 2" xfId="39453"/>
    <cellStyle name="Normal 2 13 10 7" xfId="14797"/>
    <cellStyle name="Normal 2 13 10 7 2" xfId="39699"/>
    <cellStyle name="Normal 2 13 10 8" xfId="25045"/>
    <cellStyle name="Normal 2 13 11" xfId="14798"/>
    <cellStyle name="Normal 2 13 11 2" xfId="14799"/>
    <cellStyle name="Normal 2 13 11 2 2" xfId="35938"/>
    <cellStyle name="Normal 2 13 11 3" xfId="14800"/>
    <cellStyle name="Normal 2 13 11 3 2" xfId="35939"/>
    <cellStyle name="Normal 2 13 11 4" xfId="14801"/>
    <cellStyle name="Normal 2 13 11 4 2" xfId="39743"/>
    <cellStyle name="Normal 2 13 11 5" xfId="14802"/>
    <cellStyle name="Normal 2 13 11 5 2" xfId="39732"/>
    <cellStyle name="Normal 2 13 11 6" xfId="14803"/>
    <cellStyle name="Normal 2 13 11 6 2" xfId="40254"/>
    <cellStyle name="Normal 2 13 11 7" xfId="14804"/>
    <cellStyle name="Normal 2 13 11 7 2" xfId="39700"/>
    <cellStyle name="Normal 2 13 11 8" xfId="25046"/>
    <cellStyle name="Normal 2 13 12" xfId="14805"/>
    <cellStyle name="Normal 2 13 12 2" xfId="25047"/>
    <cellStyle name="Normal 2 13 13" xfId="14806"/>
    <cellStyle name="Normal 2 13 13 2" xfId="25048"/>
    <cellStyle name="Normal 2 13 14" xfId="14807"/>
    <cellStyle name="Normal 2 13 14 2" xfId="25049"/>
    <cellStyle name="Normal 2 13 15" xfId="14808"/>
    <cellStyle name="Normal 2 13 15 2" xfId="25050"/>
    <cellStyle name="Normal 2 13 16" xfId="14809"/>
    <cellStyle name="Normal 2 13 16 2" xfId="25051"/>
    <cellStyle name="Normal 2 13 17" xfId="14810"/>
    <cellStyle name="Normal 2 13 17 2" xfId="25052"/>
    <cellStyle name="Normal 2 13 18" xfId="14811"/>
    <cellStyle name="Normal 2 13 18 2" xfId="25053"/>
    <cellStyle name="Normal 2 13 19" xfId="14812"/>
    <cellStyle name="Normal 2 13 19 2" xfId="25054"/>
    <cellStyle name="Normal 2 13 2" xfId="14813"/>
    <cellStyle name="Normal 2 13 2 2" xfId="14814"/>
    <cellStyle name="Normal 2 13 2 2 2" xfId="14815"/>
    <cellStyle name="Normal 2 13 2 2 2 2" xfId="35940"/>
    <cellStyle name="Normal 2 13 2 2 3" xfId="14816"/>
    <cellStyle name="Normal 2 13 2 2 3 2" xfId="35941"/>
    <cellStyle name="Normal 2 13 2 2 4" xfId="14817"/>
    <cellStyle name="Normal 2 13 2 2 4 2" xfId="39638"/>
    <cellStyle name="Normal 2 13 2 2 5" xfId="14818"/>
    <cellStyle name="Normal 2 13 2 2 5 2" xfId="39635"/>
    <cellStyle name="Normal 2 13 2 2 6" xfId="14819"/>
    <cellStyle name="Normal 2 13 2 2 6 2" xfId="40252"/>
    <cellStyle name="Normal 2 13 2 2 7" xfId="14820"/>
    <cellStyle name="Normal 2 13 2 2 7 2" xfId="39701"/>
    <cellStyle name="Normal 2 13 2 2 8" xfId="25056"/>
    <cellStyle name="Normal 2 13 2 3" xfId="14821"/>
    <cellStyle name="Normal 2 13 2 3 2" xfId="14822"/>
    <cellStyle name="Normal 2 13 2 3 2 2" xfId="35942"/>
    <cellStyle name="Normal 2 13 2 3 3" xfId="14823"/>
    <cellStyle name="Normal 2 13 2 3 3 2" xfId="35943"/>
    <cellStyle name="Normal 2 13 2 3 4" xfId="14824"/>
    <cellStyle name="Normal 2 13 2 3 4 2" xfId="39744"/>
    <cellStyle name="Normal 2 13 2 3 5" xfId="14825"/>
    <cellStyle name="Normal 2 13 2 3 5 2" xfId="40067"/>
    <cellStyle name="Normal 2 13 2 3 6" xfId="14826"/>
    <cellStyle name="Normal 2 13 2 3 6 2" xfId="39785"/>
    <cellStyle name="Normal 2 13 2 3 7" xfId="14827"/>
    <cellStyle name="Normal 2 13 2 3 7 2" xfId="39702"/>
    <cellStyle name="Normal 2 13 2 3 8" xfId="25057"/>
    <cellStyle name="Normal 2 13 2 4" xfId="14828"/>
    <cellStyle name="Normal 2 13 2 4 2" xfId="35681"/>
    <cellStyle name="Normal 2 13 2 5" xfId="25055"/>
    <cellStyle name="Normal 2 13 20" xfId="14829"/>
    <cellStyle name="Normal 2 13 20 2" xfId="25058"/>
    <cellStyle name="Normal 2 13 21" xfId="14830"/>
    <cellStyle name="Normal 2 13 21 2" xfId="25059"/>
    <cellStyle name="Normal 2 13 22" xfId="14831"/>
    <cellStyle name="Normal 2 13 22 2" xfId="25060"/>
    <cellStyle name="Normal 2 13 23" xfId="14832"/>
    <cellStyle name="Normal 2 13 23 2" xfId="25061"/>
    <cellStyle name="Normal 2 13 24" xfId="14833"/>
    <cellStyle name="Normal 2 13 24 2" xfId="25062"/>
    <cellStyle name="Normal 2 13 25" xfId="14834"/>
    <cellStyle name="Normal 2 13 25 2" xfId="25063"/>
    <cellStyle name="Normal 2 13 26" xfId="14835"/>
    <cellStyle name="Normal 2 13 26 2" xfId="25064"/>
    <cellStyle name="Normal 2 13 27" xfId="14836"/>
    <cellStyle name="Normal 2 13 27 2" xfId="25065"/>
    <cellStyle name="Normal 2 13 28" xfId="25044"/>
    <cellStyle name="Normal 2 13 3" xfId="14837"/>
    <cellStyle name="Normal 2 13 3 2" xfId="14838"/>
    <cellStyle name="Normal 2 13 3 2 2" xfId="35944"/>
    <cellStyle name="Normal 2 13 3 3" xfId="14839"/>
    <cellStyle name="Normal 2 13 3 3 2" xfId="35945"/>
    <cellStyle name="Normal 2 13 3 4" xfId="14840"/>
    <cellStyle name="Normal 2 13 3 4 2" xfId="39639"/>
    <cellStyle name="Normal 2 13 3 5" xfId="14841"/>
    <cellStyle name="Normal 2 13 3 5 2" xfId="39407"/>
    <cellStyle name="Normal 2 13 3 6" xfId="14842"/>
    <cellStyle name="Normal 2 13 3 6 2" xfId="39469"/>
    <cellStyle name="Normal 2 13 3 7" xfId="14843"/>
    <cellStyle name="Normal 2 13 3 7 2" xfId="39703"/>
    <cellStyle name="Normal 2 13 3 8" xfId="25066"/>
    <cellStyle name="Normal 2 13 4" xfId="14844"/>
    <cellStyle name="Normal 2 13 4 2" xfId="14845"/>
    <cellStyle name="Normal 2 13 4 2 2" xfId="35946"/>
    <cellStyle name="Normal 2 13 4 3" xfId="14846"/>
    <cellStyle name="Normal 2 13 4 3 2" xfId="35947"/>
    <cellStyle name="Normal 2 13 4 4" xfId="14847"/>
    <cellStyle name="Normal 2 13 4 4 2" xfId="39640"/>
    <cellStyle name="Normal 2 13 4 5" xfId="14848"/>
    <cellStyle name="Normal 2 13 4 5 2" xfId="40054"/>
    <cellStyle name="Normal 2 13 4 6" xfId="14849"/>
    <cellStyle name="Normal 2 13 4 6 2" xfId="40156"/>
    <cellStyle name="Normal 2 13 4 7" xfId="14850"/>
    <cellStyle name="Normal 2 13 4 7 2" xfId="40212"/>
    <cellStyle name="Normal 2 13 4 8" xfId="25067"/>
    <cellStyle name="Normal 2 13 5" xfId="14851"/>
    <cellStyle name="Normal 2 13 5 2" xfId="14852"/>
    <cellStyle name="Normal 2 13 5 2 2" xfId="35948"/>
    <cellStyle name="Normal 2 13 5 3" xfId="14853"/>
    <cellStyle name="Normal 2 13 5 3 2" xfId="35949"/>
    <cellStyle name="Normal 2 13 5 4" xfId="14854"/>
    <cellStyle name="Normal 2 13 5 4 2" xfId="39414"/>
    <cellStyle name="Normal 2 13 5 5" xfId="14855"/>
    <cellStyle name="Normal 2 13 5 5 2" xfId="40227"/>
    <cellStyle name="Normal 2 13 5 6" xfId="14856"/>
    <cellStyle name="Normal 2 13 5 6 2" xfId="39796"/>
    <cellStyle name="Normal 2 13 5 7" xfId="14857"/>
    <cellStyle name="Normal 2 13 5 7 2" xfId="40200"/>
    <cellStyle name="Normal 2 13 5 8" xfId="25068"/>
    <cellStyle name="Normal 2 13 6" xfId="14858"/>
    <cellStyle name="Normal 2 13 6 2" xfId="14859"/>
    <cellStyle name="Normal 2 13 6 2 2" xfId="35950"/>
    <cellStyle name="Normal 2 13 6 3" xfId="14860"/>
    <cellStyle name="Normal 2 13 6 3 2" xfId="35951"/>
    <cellStyle name="Normal 2 13 6 4" xfId="14861"/>
    <cellStyle name="Normal 2 13 6 4 2" xfId="39641"/>
    <cellStyle name="Normal 2 13 6 5" xfId="14862"/>
    <cellStyle name="Normal 2 13 6 5 2" xfId="39731"/>
    <cellStyle name="Normal 2 13 6 6" xfId="14863"/>
    <cellStyle name="Normal 2 13 6 6 2" xfId="39799"/>
    <cellStyle name="Normal 2 13 6 7" xfId="14864"/>
    <cellStyle name="Normal 2 13 6 7 2" xfId="39704"/>
    <cellStyle name="Normal 2 13 6 8" xfId="25069"/>
    <cellStyle name="Normal 2 13 7" xfId="14865"/>
    <cellStyle name="Normal 2 13 7 2" xfId="14866"/>
    <cellStyle name="Normal 2 13 7 2 2" xfId="35952"/>
    <cellStyle name="Normal 2 13 7 3" xfId="14867"/>
    <cellStyle name="Normal 2 13 7 3 2" xfId="35953"/>
    <cellStyle name="Normal 2 13 7 4" xfId="14868"/>
    <cellStyle name="Normal 2 13 7 4 2" xfId="39642"/>
    <cellStyle name="Normal 2 13 7 5" xfId="14869"/>
    <cellStyle name="Normal 2 13 7 5 2" xfId="39730"/>
    <cellStyle name="Normal 2 13 7 6" xfId="14870"/>
    <cellStyle name="Normal 2 13 7 6 2" xfId="39485"/>
    <cellStyle name="Normal 2 13 7 7" xfId="14871"/>
    <cellStyle name="Normal 2 13 7 7 2" xfId="39705"/>
    <cellStyle name="Normal 2 13 7 8" xfId="25070"/>
    <cellStyle name="Normal 2 13 8" xfId="14872"/>
    <cellStyle name="Normal 2 13 8 2" xfId="14873"/>
    <cellStyle name="Normal 2 13 8 2 2" xfId="35954"/>
    <cellStyle name="Normal 2 13 8 3" xfId="14874"/>
    <cellStyle name="Normal 2 13 8 3 2" xfId="35955"/>
    <cellStyle name="Normal 2 13 8 4" xfId="14875"/>
    <cellStyle name="Normal 2 13 8 4 2" xfId="39745"/>
    <cellStyle name="Normal 2 13 8 5" xfId="14876"/>
    <cellStyle name="Normal 2 13 8 5 2" xfId="39406"/>
    <cellStyle name="Normal 2 13 8 6" xfId="14877"/>
    <cellStyle name="Normal 2 13 8 6 2" xfId="39809"/>
    <cellStyle name="Normal 2 13 8 7" xfId="14878"/>
    <cellStyle name="Normal 2 13 8 7 2" xfId="39706"/>
    <cellStyle name="Normal 2 13 8 8" xfId="25071"/>
    <cellStyle name="Normal 2 13 9" xfId="14879"/>
    <cellStyle name="Normal 2 13 9 2" xfId="14880"/>
    <cellStyle name="Normal 2 13 9 2 2" xfId="35956"/>
    <cellStyle name="Normal 2 13 9 3" xfId="14881"/>
    <cellStyle name="Normal 2 13 9 3 2" xfId="35957"/>
    <cellStyle name="Normal 2 13 9 4" xfId="14882"/>
    <cellStyle name="Normal 2 13 9 4 2" xfId="39989"/>
    <cellStyle name="Normal 2 13 9 5" xfId="14883"/>
    <cellStyle name="Normal 2 13 9 5 2" xfId="40010"/>
    <cellStyle name="Normal 2 13 9 6" xfId="14884"/>
    <cellStyle name="Normal 2 13 9 6 2" xfId="39810"/>
    <cellStyle name="Normal 2 13 9 7" xfId="14885"/>
    <cellStyle name="Normal 2 13 9 7 2" xfId="40244"/>
    <cellStyle name="Normal 2 13 9 8" xfId="25072"/>
    <cellStyle name="Normal 2 14" xfId="14886"/>
    <cellStyle name="Normal 2 14 2" xfId="14887"/>
    <cellStyle name="Normal 2 14 2 2" xfId="35958"/>
    <cellStyle name="Normal 2 14 3" xfId="14888"/>
    <cellStyle name="Normal 2 14 3 2" xfId="35959"/>
    <cellStyle name="Normal 2 14 4" xfId="14889"/>
    <cellStyle name="Normal 2 14 4 2" xfId="39353"/>
    <cellStyle name="Normal 2 14 5" xfId="14890"/>
    <cellStyle name="Normal 2 14 5 2" xfId="40262"/>
    <cellStyle name="Normal 2 14 6" xfId="14891"/>
    <cellStyle name="Normal 2 14 6 2" xfId="39486"/>
    <cellStyle name="Normal 2 14 7" xfId="14892"/>
    <cellStyle name="Normal 2 14 7 2" xfId="39669"/>
    <cellStyle name="Normal 2 14 8" xfId="25073"/>
    <cellStyle name="Normal 2 15" xfId="14893"/>
    <cellStyle name="Normal 2 15 2" xfId="14894"/>
    <cellStyle name="Normal 2 15 2 2" xfId="14895"/>
    <cellStyle name="Normal 2 15 2 2 2" xfId="35960"/>
    <cellStyle name="Normal 2 15 2 3" xfId="14896"/>
    <cellStyle name="Normal 2 15 2 3 2" xfId="35961"/>
    <cellStyle name="Normal 2 15 2 4" xfId="14897"/>
    <cellStyle name="Normal 2 15 2 4 2" xfId="39607"/>
    <cellStyle name="Normal 2 15 2 5" xfId="14898"/>
    <cellStyle name="Normal 2 15 2 5 2" xfId="39729"/>
    <cellStyle name="Normal 2 15 2 6" xfId="14899"/>
    <cellStyle name="Normal 2 15 2 6 2" xfId="39487"/>
    <cellStyle name="Normal 2 15 2 7" xfId="14900"/>
    <cellStyle name="Normal 2 15 2 7 2" xfId="39707"/>
    <cellStyle name="Normal 2 15 2 8" xfId="25075"/>
    <cellStyle name="Normal 2 15 3" xfId="14901"/>
    <cellStyle name="Normal 2 15 3 2" xfId="14902"/>
    <cellStyle name="Normal 2 15 3 2 2" xfId="35962"/>
    <cellStyle name="Normal 2 15 3 3" xfId="14903"/>
    <cellStyle name="Normal 2 15 3 3 2" xfId="35963"/>
    <cellStyle name="Normal 2 15 3 4" xfId="14904"/>
    <cellStyle name="Normal 2 15 3 4 2" xfId="39746"/>
    <cellStyle name="Normal 2 15 3 5" xfId="14905"/>
    <cellStyle name="Normal 2 15 3 5 2" xfId="39728"/>
    <cellStyle name="Normal 2 15 3 6" xfId="14906"/>
    <cellStyle name="Normal 2 15 3 6 2" xfId="39488"/>
    <cellStyle name="Normal 2 15 3 7" xfId="14907"/>
    <cellStyle name="Normal 2 15 3 7 2" xfId="40162"/>
    <cellStyle name="Normal 2 15 3 8" xfId="25076"/>
    <cellStyle name="Normal 2 15 4" xfId="14908"/>
    <cellStyle name="Normal 2 15 4 2" xfId="35682"/>
    <cellStyle name="Normal 2 15 5" xfId="25074"/>
    <cellStyle name="Normal 2 16" xfId="14909"/>
    <cellStyle name="Normal 2 16 2" xfId="14910"/>
    <cellStyle name="Normal 2 16 2 2" xfId="35964"/>
    <cellStyle name="Normal 2 16 3" xfId="14911"/>
    <cellStyle name="Normal 2 16 3 2" xfId="35965"/>
    <cellStyle name="Normal 2 16 4" xfId="14912"/>
    <cellStyle name="Normal 2 16 4 2" xfId="39415"/>
    <cellStyle name="Normal 2 16 5" xfId="14913"/>
    <cellStyle name="Normal 2 16 5 2" xfId="39405"/>
    <cellStyle name="Normal 2 16 6" xfId="14914"/>
    <cellStyle name="Normal 2 16 6 2" xfId="40112"/>
    <cellStyle name="Normal 2 16 7" xfId="14915"/>
    <cellStyle name="Normal 2 16 7 2" xfId="40088"/>
    <cellStyle name="Normal 2 16 8" xfId="25077"/>
    <cellStyle name="Normal 2 17" xfId="14916"/>
    <cellStyle name="Normal 2 17 2" xfId="14917"/>
    <cellStyle name="Normal 2 17 2 2" xfId="35966"/>
    <cellStyle name="Normal 2 17 3" xfId="14918"/>
    <cellStyle name="Normal 2 17 3 2" xfId="35967"/>
    <cellStyle name="Normal 2 17 4" xfId="14919"/>
    <cellStyle name="Normal 2 17 4 2" xfId="39747"/>
    <cellStyle name="Normal 2 17 5" xfId="14920"/>
    <cellStyle name="Normal 2 17 5 2" xfId="39727"/>
    <cellStyle name="Normal 2 17 6" xfId="14921"/>
    <cellStyle name="Normal 2 17 6 2" xfId="40024"/>
    <cellStyle name="Normal 2 17 7" xfId="14922"/>
    <cellStyle name="Normal 2 17 7 2" xfId="39708"/>
    <cellStyle name="Normal 2 17 8" xfId="25078"/>
    <cellStyle name="Normal 2 18" xfId="14923"/>
    <cellStyle name="Normal 2 18 2" xfId="14924"/>
    <cellStyle name="Normal 2 18 2 2" xfId="35968"/>
    <cellStyle name="Normal 2 18 3" xfId="14925"/>
    <cellStyle name="Normal 2 18 3 2" xfId="35969"/>
    <cellStyle name="Normal 2 18 4" xfId="14926"/>
    <cellStyle name="Normal 2 18 4 2" xfId="39643"/>
    <cellStyle name="Normal 2 18 5" xfId="14927"/>
    <cellStyle name="Normal 2 18 5 2" xfId="39726"/>
    <cellStyle name="Normal 2 18 6" xfId="14928"/>
    <cellStyle name="Normal 2 18 6 2" xfId="39489"/>
    <cellStyle name="Normal 2 18 7" xfId="14929"/>
    <cellStyle name="Normal 2 18 7 2" xfId="40132"/>
    <cellStyle name="Normal 2 18 8" xfId="25079"/>
    <cellStyle name="Normal 2 19" xfId="14930"/>
    <cellStyle name="Normal 2 19 2" xfId="14931"/>
    <cellStyle name="Normal 2 19 2 2" xfId="35970"/>
    <cellStyle name="Normal 2 19 3" xfId="14932"/>
    <cellStyle name="Normal 2 19 3 2" xfId="35971"/>
    <cellStyle name="Normal 2 19 4" xfId="14933"/>
    <cellStyle name="Normal 2 19 4 2" xfId="39644"/>
    <cellStyle name="Normal 2 19 5" xfId="14934"/>
    <cellStyle name="Normal 2 19 5 2" xfId="39404"/>
    <cellStyle name="Normal 2 19 6" xfId="14935"/>
    <cellStyle name="Normal 2 19 6 2" xfId="40216"/>
    <cellStyle name="Normal 2 19 7" xfId="14936"/>
    <cellStyle name="Normal 2 19 7 2" xfId="40003"/>
    <cellStyle name="Normal 2 19 8" xfId="25080"/>
    <cellStyle name="Normal 2 2" xfId="14937"/>
    <cellStyle name="Normal 2 2 10" xfId="14938"/>
    <cellStyle name="Normal 2 2 10 2" xfId="14939"/>
    <cellStyle name="Normal 2 2 10 2 2" xfId="35972"/>
    <cellStyle name="Normal 2 2 10 3" xfId="14940"/>
    <cellStyle name="Normal 2 2 10 3 2" xfId="35973"/>
    <cellStyle name="Normal 2 2 10 4" xfId="14941"/>
    <cellStyle name="Normal 2 2 10 4 2" xfId="39748"/>
    <cellStyle name="Normal 2 2 10 5" xfId="14942"/>
    <cellStyle name="Normal 2 2 10 5 2" xfId="39725"/>
    <cellStyle name="Normal 2 2 10 6" xfId="14943"/>
    <cellStyle name="Normal 2 2 10 6 2" xfId="40196"/>
    <cellStyle name="Normal 2 2 10 7" xfId="14944"/>
    <cellStyle name="Normal 2 2 10 7 2" xfId="39709"/>
    <cellStyle name="Normal 2 2 10 8" xfId="25082"/>
    <cellStyle name="Normal 2 2 11" xfId="14945"/>
    <cellStyle name="Normal 2 2 11 2" xfId="14946"/>
    <cellStyle name="Normal 2 2 11 2 2" xfId="35974"/>
    <cellStyle name="Normal 2 2 11 3" xfId="14947"/>
    <cellStyle name="Normal 2 2 11 3 2" xfId="35975"/>
    <cellStyle name="Normal 2 2 11 4" xfId="14948"/>
    <cellStyle name="Normal 2 2 11 4 2" xfId="39416"/>
    <cellStyle name="Normal 2 2 11 5" xfId="14949"/>
    <cellStyle name="Normal 2 2 11 5 2" xfId="39724"/>
    <cellStyle name="Normal 2 2 11 6" xfId="14950"/>
    <cellStyle name="Normal 2 2 11 6 2" xfId="39490"/>
    <cellStyle name="Normal 2 2 11 7" xfId="14951"/>
    <cellStyle name="Normal 2 2 11 7 2" xfId="40025"/>
    <cellStyle name="Normal 2 2 11 8" xfId="25083"/>
    <cellStyle name="Normal 2 2 12" xfId="14952"/>
    <cellStyle name="Normal 2 2 12 2" xfId="14953"/>
    <cellStyle name="Normal 2 2 12 2 2" xfId="35976"/>
    <cellStyle name="Normal 2 2 12 3" xfId="14954"/>
    <cellStyle name="Normal 2 2 12 3 2" xfId="35977"/>
    <cellStyle name="Normal 2 2 12 4" xfId="14955"/>
    <cellStyle name="Normal 2 2 12 4 2" xfId="39749"/>
    <cellStyle name="Normal 2 2 12 5" xfId="14956"/>
    <cellStyle name="Normal 2 2 12 5 2" xfId="39403"/>
    <cellStyle name="Normal 2 2 12 6" xfId="14957"/>
    <cellStyle name="Normal 2 2 12 6 2" xfId="39491"/>
    <cellStyle name="Normal 2 2 12 7" xfId="14958"/>
    <cellStyle name="Normal 2 2 12 7 2" xfId="40215"/>
    <cellStyle name="Normal 2 2 12 8" xfId="25084"/>
    <cellStyle name="Normal 2 2 13" xfId="14959"/>
    <cellStyle name="Normal 2 2 13 2" xfId="14960"/>
    <cellStyle name="Normal 2 2 13 2 2" xfId="35978"/>
    <cellStyle name="Normal 2 2 13 3" xfId="14961"/>
    <cellStyle name="Normal 2 2 13 3 2" xfId="35979"/>
    <cellStyle name="Normal 2 2 13 4" xfId="14962"/>
    <cellStyle name="Normal 2 2 13 4 2" xfId="39750"/>
    <cellStyle name="Normal 2 2 13 5" xfId="14963"/>
    <cellStyle name="Normal 2 2 13 5 2" xfId="39402"/>
    <cellStyle name="Normal 2 2 13 6" xfId="14964"/>
    <cellStyle name="Normal 2 2 13 6 2" xfId="39492"/>
    <cellStyle name="Normal 2 2 13 7" xfId="14965"/>
    <cellStyle name="Normal 2 2 13 7 2" xfId="39710"/>
    <cellStyle name="Normal 2 2 13 8" xfId="25085"/>
    <cellStyle name="Normal 2 2 14" xfId="14966"/>
    <cellStyle name="Normal 2 2 14 2" xfId="14967"/>
    <cellStyle name="Normal 2 2 14 2 2" xfId="35980"/>
    <cellStyle name="Normal 2 2 14 3" xfId="14968"/>
    <cellStyle name="Normal 2 2 14 3 2" xfId="35981"/>
    <cellStyle name="Normal 2 2 14 4" xfId="14969"/>
    <cellStyle name="Normal 2 2 14 4 2" xfId="39417"/>
    <cellStyle name="Normal 2 2 14 5" xfId="14970"/>
    <cellStyle name="Normal 2 2 14 5 2" xfId="39401"/>
    <cellStyle name="Normal 2 2 14 6" xfId="14971"/>
    <cellStyle name="Normal 2 2 14 6 2" xfId="40248"/>
    <cellStyle name="Normal 2 2 14 7" xfId="14972"/>
    <cellStyle name="Normal 2 2 14 7 2" xfId="40197"/>
    <cellStyle name="Normal 2 2 14 8" xfId="25086"/>
    <cellStyle name="Normal 2 2 15" xfId="14973"/>
    <cellStyle name="Normal 2 2 15 2" xfId="14974"/>
    <cellStyle name="Normal 2 2 15 2 2" xfId="35982"/>
    <cellStyle name="Normal 2 2 15 3" xfId="14975"/>
    <cellStyle name="Normal 2 2 15 3 2" xfId="35983"/>
    <cellStyle name="Normal 2 2 15 4" xfId="14976"/>
    <cellStyle name="Normal 2 2 15 4 2" xfId="39751"/>
    <cellStyle name="Normal 2 2 15 5" xfId="14977"/>
    <cellStyle name="Normal 2 2 15 5 2" xfId="40121"/>
    <cellStyle name="Normal 2 2 15 6" xfId="14978"/>
    <cellStyle name="Normal 2 2 15 6 2" xfId="39665"/>
    <cellStyle name="Normal 2 2 15 7" xfId="14979"/>
    <cellStyle name="Normal 2 2 15 7 2" xfId="40247"/>
    <cellStyle name="Normal 2 2 15 8" xfId="25087"/>
    <cellStyle name="Normal 2 2 16" xfId="14980"/>
    <cellStyle name="Normal 2 2 16 2" xfId="14981"/>
    <cellStyle name="Normal 2 2 16 2 2" xfId="35984"/>
    <cellStyle name="Normal 2 2 16 3" xfId="14982"/>
    <cellStyle name="Normal 2 2 16 3 2" xfId="35985"/>
    <cellStyle name="Normal 2 2 16 4" xfId="14983"/>
    <cellStyle name="Normal 2 2 16 4 2" xfId="39752"/>
    <cellStyle name="Normal 2 2 16 5" xfId="14984"/>
    <cellStyle name="Normal 2 2 16 5 2" xfId="40101"/>
    <cellStyle name="Normal 2 2 16 6" xfId="14985"/>
    <cellStyle name="Normal 2 2 16 6 2" xfId="39493"/>
    <cellStyle name="Normal 2 2 16 7" xfId="14986"/>
    <cellStyle name="Normal 2 2 16 7 2" xfId="39711"/>
    <cellStyle name="Normal 2 2 16 8" xfId="25088"/>
    <cellStyle name="Normal 2 2 17" xfId="14987"/>
    <cellStyle name="Normal 2 2 17 2" xfId="14988"/>
    <cellStyle name="Normal 2 2 17 2 2" xfId="35986"/>
    <cellStyle name="Normal 2 2 17 3" xfId="14989"/>
    <cellStyle name="Normal 2 2 17 3 2" xfId="35987"/>
    <cellStyle name="Normal 2 2 17 4" xfId="14990"/>
    <cellStyle name="Normal 2 2 17 4 2" xfId="39418"/>
    <cellStyle name="Normal 2 2 17 5" xfId="14991"/>
    <cellStyle name="Normal 2 2 17 5 2" xfId="39400"/>
    <cellStyle name="Normal 2 2 17 6" xfId="14992"/>
    <cellStyle name="Normal 2 2 17 6 2" xfId="39686"/>
    <cellStyle name="Normal 2 2 17 7" xfId="14993"/>
    <cellStyle name="Normal 2 2 17 7 2" xfId="39316"/>
    <cellStyle name="Normal 2 2 17 8" xfId="25089"/>
    <cellStyle name="Normal 2 2 18" xfId="14994"/>
    <cellStyle name="Normal 2 2 18 2" xfId="14995"/>
    <cellStyle name="Normal 2 2 18 2 2" xfId="35988"/>
    <cellStyle name="Normal 2 2 18 3" xfId="14996"/>
    <cellStyle name="Normal 2 2 18 3 2" xfId="35989"/>
    <cellStyle name="Normal 2 2 18 4" xfId="14997"/>
    <cellStyle name="Normal 2 2 18 4 2" xfId="39419"/>
    <cellStyle name="Normal 2 2 18 5" xfId="14998"/>
    <cellStyle name="Normal 2 2 18 5 2" xfId="39399"/>
    <cellStyle name="Normal 2 2 18 6" xfId="14999"/>
    <cellStyle name="Normal 2 2 18 6 2" xfId="40159"/>
    <cellStyle name="Normal 2 2 18 7" xfId="15000"/>
    <cellStyle name="Normal 2 2 18 7 2" xfId="39670"/>
    <cellStyle name="Normal 2 2 18 8" xfId="25090"/>
    <cellStyle name="Normal 2 2 19" xfId="15001"/>
    <cellStyle name="Normal 2 2 19 2" xfId="25091"/>
    <cellStyle name="Normal 2 2 2" xfId="15002"/>
    <cellStyle name="Normal 2 2 2 2" xfId="15003"/>
    <cellStyle name="Normal 2 2 2 2 2" xfId="35990"/>
    <cellStyle name="Normal 2 2 2 3" xfId="15004"/>
    <cellStyle name="Normal 2 2 2 3 2" xfId="35991"/>
    <cellStyle name="Normal 2 2 2 4" xfId="15005"/>
    <cellStyle name="Normal 2 2 2 4 2" xfId="39753"/>
    <cellStyle name="Normal 2 2 2 5" xfId="15006"/>
    <cellStyle name="Normal 2 2 2 5 2" xfId="39398"/>
    <cellStyle name="Normal 2 2 2 6" xfId="15007"/>
    <cellStyle name="Normal 2 2 2 6 2" xfId="40089"/>
    <cellStyle name="Normal 2 2 2 7" xfId="15008"/>
    <cellStyle name="Normal 2 2 2 7 2" xfId="39712"/>
    <cellStyle name="Normal 2 2 2 8" xfId="25092"/>
    <cellStyle name="Normal 2 2 20" xfId="15009"/>
    <cellStyle name="Normal 2 2 20 2" xfId="25093"/>
    <cellStyle name="Normal 2 2 21" xfId="15010"/>
    <cellStyle name="Normal 2 2 21 2" xfId="25094"/>
    <cellStyle name="Normal 2 2 22" xfId="15011"/>
    <cellStyle name="Normal 2 2 22 2" xfId="25095"/>
    <cellStyle name="Normal 2 2 23" xfId="15012"/>
    <cellStyle name="Normal 2 2 23 2" xfId="25096"/>
    <cellStyle name="Normal 2 2 24" xfId="15013"/>
    <cellStyle name="Normal 2 2 24 2" xfId="25097"/>
    <cellStyle name="Normal 2 2 25" xfId="15014"/>
    <cellStyle name="Normal 2 2 25 2" xfId="25098"/>
    <cellStyle name="Normal 2 2 26" xfId="15015"/>
    <cellStyle name="Normal 2 2 26 2" xfId="25099"/>
    <cellStyle name="Normal 2 2 27" xfId="15016"/>
    <cellStyle name="Normal 2 2 27 2" xfId="25100"/>
    <cellStyle name="Normal 2 2 28" xfId="15017"/>
    <cellStyle name="Normal 2 2 28 2" xfId="25101"/>
    <cellStyle name="Normal 2 2 29" xfId="15018"/>
    <cellStyle name="Normal 2 2 29 2" xfId="25102"/>
    <cellStyle name="Normal 2 2 3" xfId="15019"/>
    <cellStyle name="Normal 2 2 3 2" xfId="15020"/>
    <cellStyle name="Normal 2 2 3 2 2" xfId="35992"/>
    <cellStyle name="Normal 2 2 3 3" xfId="15021"/>
    <cellStyle name="Normal 2 2 3 3 2" xfId="35993"/>
    <cellStyle name="Normal 2 2 3 4" xfId="15022"/>
    <cellStyle name="Normal 2 2 3 4 2" xfId="39754"/>
    <cellStyle name="Normal 2 2 3 5" xfId="15023"/>
    <cellStyle name="Normal 2 2 3 5 2" xfId="39975"/>
    <cellStyle name="Normal 2 2 3 6" xfId="15024"/>
    <cellStyle name="Normal 2 2 3 6 2" xfId="39494"/>
    <cellStyle name="Normal 2 2 3 7" xfId="15025"/>
    <cellStyle name="Normal 2 2 3 7 2" xfId="40166"/>
    <cellStyle name="Normal 2 2 3 8" xfId="25103"/>
    <cellStyle name="Normal 2 2 30" xfId="15026"/>
    <cellStyle name="Normal 2 2 30 2" xfId="25104"/>
    <cellStyle name="Normal 2 2 31" xfId="15027"/>
    <cellStyle name="Normal 2 2 31 2" xfId="25105"/>
    <cellStyle name="Normal 2 2 32" xfId="15028"/>
    <cellStyle name="Normal 2 2 32 2" xfId="25106"/>
    <cellStyle name="Normal 2 2 33" xfId="15029"/>
    <cellStyle name="Normal 2 2 33 2" xfId="25107"/>
    <cellStyle name="Normal 2 2 34" xfId="15030"/>
    <cellStyle name="Normal 2 2 34 2" xfId="25108"/>
    <cellStyle name="Normal 2 2 35" xfId="15031"/>
    <cellStyle name="Normal 2 2 35 2" xfId="25109"/>
    <cellStyle name="Normal 2 2 36" xfId="15032"/>
    <cellStyle name="Normal 2 2 36 2" xfId="25110"/>
    <cellStyle name="Normal 2 2 37" xfId="15033"/>
    <cellStyle name="Normal 2 2 37 2" xfId="25111"/>
    <cellStyle name="Normal 2 2 38" xfId="25081"/>
    <cellStyle name="Normal 2 2 4" xfId="15034"/>
    <cellStyle name="Normal 2 2 4 2" xfId="15035"/>
    <cellStyle name="Normal 2 2 4 2 2" xfId="35994"/>
    <cellStyle name="Normal 2 2 4 3" xfId="15036"/>
    <cellStyle name="Normal 2 2 4 3 2" xfId="35995"/>
    <cellStyle name="Normal 2 2 4 4" xfId="15037"/>
    <cellStyle name="Normal 2 2 4 4 2" xfId="39645"/>
    <cellStyle name="Normal 2 2 4 5" xfId="15038"/>
    <cellStyle name="Normal 2 2 4 5 2" xfId="40203"/>
    <cellStyle name="Normal 2 2 4 6" xfId="15039"/>
    <cellStyle name="Normal 2 2 4 6 2" xfId="40129"/>
    <cellStyle name="Normal 2 2 4 7" xfId="15040"/>
    <cellStyle name="Normal 2 2 4 7 2" xfId="40084"/>
    <cellStyle name="Normal 2 2 4 8" xfId="25112"/>
    <cellStyle name="Normal 2 2 5" xfId="15041"/>
    <cellStyle name="Normal 2 2 5 2" xfId="15042"/>
    <cellStyle name="Normal 2 2 5 2 2" xfId="35996"/>
    <cellStyle name="Normal 2 2 5 3" xfId="15043"/>
    <cellStyle name="Normal 2 2 5 3 2" xfId="35997"/>
    <cellStyle name="Normal 2 2 5 4" xfId="15044"/>
    <cellStyle name="Normal 2 2 5 4 2" xfId="39646"/>
    <cellStyle name="Normal 2 2 5 5" xfId="15045"/>
    <cellStyle name="Normal 2 2 5 5 2" xfId="40043"/>
    <cellStyle name="Normal 2 2 5 6" xfId="15046"/>
    <cellStyle name="Normal 2 2 5 6 2" xfId="40004"/>
    <cellStyle name="Normal 2 2 5 7" xfId="15047"/>
    <cellStyle name="Normal 2 2 5 7 2" xfId="39713"/>
    <cellStyle name="Normal 2 2 5 8" xfId="25113"/>
    <cellStyle name="Normal 2 2 6" xfId="15048"/>
    <cellStyle name="Normal 2 2 6 2" xfId="15049"/>
    <cellStyle name="Normal 2 2 6 2 2" xfId="35998"/>
    <cellStyle name="Normal 2 2 6 3" xfId="15050"/>
    <cellStyle name="Normal 2 2 6 3 2" xfId="35999"/>
    <cellStyle name="Normal 2 2 6 4" xfId="15051"/>
    <cellStyle name="Normal 2 2 6 4 2" xfId="39420"/>
    <cellStyle name="Normal 2 2 6 5" xfId="15052"/>
    <cellStyle name="Normal 2 2 6 5 2" xfId="40038"/>
    <cellStyle name="Normal 2 2 6 6" xfId="15053"/>
    <cellStyle name="Normal 2 2 6 6 2" xfId="39495"/>
    <cellStyle name="Normal 2 2 6 7" xfId="15054"/>
    <cellStyle name="Normal 2 2 6 7 2" xfId="40235"/>
    <cellStyle name="Normal 2 2 6 8" xfId="25114"/>
    <cellStyle name="Normal 2 2 7" xfId="15055"/>
    <cellStyle name="Normal 2 2 7 2" xfId="15056"/>
    <cellStyle name="Normal 2 2 7 2 2" xfId="36000"/>
    <cellStyle name="Normal 2 2 7 3" xfId="15057"/>
    <cellStyle name="Normal 2 2 7 3 2" xfId="36001"/>
    <cellStyle name="Normal 2 2 7 4" xfId="15058"/>
    <cellStyle name="Normal 2 2 7 4 2" xfId="39755"/>
    <cellStyle name="Normal 2 2 7 5" xfId="15059"/>
    <cellStyle name="Normal 2 2 7 5 2" xfId="39397"/>
    <cellStyle name="Normal 2 2 7 6" xfId="15060"/>
    <cellStyle name="Normal 2 2 7 6 2" xfId="39356"/>
    <cellStyle name="Normal 2 2 7 7" xfId="15061"/>
    <cellStyle name="Normal 2 2 7 7 2" xfId="40270"/>
    <cellStyle name="Normal 2 2 7 8" xfId="25115"/>
    <cellStyle name="Normal 2 2 8" xfId="15062"/>
    <cellStyle name="Normal 2 2 8 2" xfId="15063"/>
    <cellStyle name="Normal 2 2 8 2 2" xfId="36002"/>
    <cellStyle name="Normal 2 2 8 3" xfId="15064"/>
    <cellStyle name="Normal 2 2 8 3 2" xfId="36003"/>
    <cellStyle name="Normal 2 2 8 4" xfId="15065"/>
    <cellStyle name="Normal 2 2 8 4 2" xfId="39756"/>
    <cellStyle name="Normal 2 2 8 5" xfId="15066"/>
    <cellStyle name="Normal 2 2 8 5 2" xfId="40148"/>
    <cellStyle name="Normal 2 2 8 6" xfId="15067"/>
    <cellStyle name="Normal 2 2 8 6 2" xfId="39961"/>
    <cellStyle name="Normal 2 2 8 7" xfId="15068"/>
    <cellStyle name="Normal 2 2 8 7 2" xfId="39714"/>
    <cellStyle name="Normal 2 2 8 8" xfId="25116"/>
    <cellStyle name="Normal 2 2 9" xfId="15069"/>
    <cellStyle name="Normal 2 2 9 2" xfId="15070"/>
    <cellStyle name="Normal 2 2 9 2 2" xfId="36004"/>
    <cellStyle name="Normal 2 2 9 3" xfId="15071"/>
    <cellStyle name="Normal 2 2 9 3 2" xfId="36005"/>
    <cellStyle name="Normal 2 2 9 4" xfId="15072"/>
    <cellStyle name="Normal 2 2 9 4 2" xfId="39647"/>
    <cellStyle name="Normal 2 2 9 5" xfId="15073"/>
    <cellStyle name="Normal 2 2 9 5 2" xfId="39634"/>
    <cellStyle name="Normal 2 2 9 6" xfId="15074"/>
    <cellStyle name="Normal 2 2 9 6 2" xfId="39357"/>
    <cellStyle name="Normal 2 2 9 7" xfId="15075"/>
    <cellStyle name="Normal 2 2 9 7 2" xfId="39715"/>
    <cellStyle name="Normal 2 2 9 8" xfId="25117"/>
    <cellStyle name="Normal 2 20" xfId="15076"/>
    <cellStyle name="Normal 2 20 2" xfId="15077"/>
    <cellStyle name="Normal 2 20 2 2" xfId="36006"/>
    <cellStyle name="Normal 2 20 3" xfId="15078"/>
    <cellStyle name="Normal 2 20 3 2" xfId="36007"/>
    <cellStyle name="Normal 2 20 4" xfId="15079"/>
    <cellStyle name="Normal 2 20 4 2" xfId="39276"/>
    <cellStyle name="Normal 2 20 5" xfId="15080"/>
    <cellStyle name="Normal 2 20 5 2" xfId="39396"/>
    <cellStyle name="Normal 2 20 6" xfId="15081"/>
    <cellStyle name="Normal 2 20 6 2" xfId="39962"/>
    <cellStyle name="Normal 2 20 7" xfId="15082"/>
    <cellStyle name="Normal 2 20 7 2" xfId="40029"/>
    <cellStyle name="Normal 2 20 8" xfId="25118"/>
    <cellStyle name="Normal 2 21" xfId="15083"/>
    <cellStyle name="Normal 2 21 10" xfId="15084"/>
    <cellStyle name="Normal 2 21 10 2" xfId="25120"/>
    <cellStyle name="Normal 2 21 11" xfId="15085"/>
    <cellStyle name="Normal 2 21 11 2" xfId="25121"/>
    <cellStyle name="Normal 2 21 12" xfId="15086"/>
    <cellStyle name="Normal 2 21 12 2" xfId="25122"/>
    <cellStyle name="Normal 2 21 13" xfId="15087"/>
    <cellStyle name="Normal 2 21 13 2" xfId="25123"/>
    <cellStyle name="Normal 2 21 14" xfId="15088"/>
    <cellStyle name="Normal 2 21 14 2" xfId="25124"/>
    <cellStyle name="Normal 2 21 15" xfId="15089"/>
    <cellStyle name="Normal 2 21 15 2" xfId="25125"/>
    <cellStyle name="Normal 2 21 16" xfId="15090"/>
    <cellStyle name="Normal 2 21 16 2" xfId="25126"/>
    <cellStyle name="Normal 2 21 17" xfId="15091"/>
    <cellStyle name="Normal 2 21 17 2" xfId="25127"/>
    <cellStyle name="Normal 2 21 18" xfId="15092"/>
    <cellStyle name="Normal 2 21 18 2" xfId="35683"/>
    <cellStyle name="Normal 2 21 19" xfId="25119"/>
    <cellStyle name="Normal 2 21 2" xfId="15093"/>
    <cellStyle name="Normal 2 21 2 2" xfId="15094"/>
    <cellStyle name="Normal 2 21 2 2 2" xfId="36008"/>
    <cellStyle name="Normal 2 21 2 3" xfId="15095"/>
    <cellStyle name="Normal 2 21 2 3 2" xfId="36009"/>
    <cellStyle name="Normal 2 21 2 4" xfId="15096"/>
    <cellStyle name="Normal 2 21 2 4 2" xfId="39648"/>
    <cellStyle name="Normal 2 21 2 5" xfId="15097"/>
    <cellStyle name="Normal 2 21 2 5 2" xfId="39633"/>
    <cellStyle name="Normal 2 21 2 6" xfId="15098"/>
    <cellStyle name="Normal 2 21 2 6 2" xfId="39358"/>
    <cellStyle name="Normal 2 21 2 7" xfId="15099"/>
    <cellStyle name="Normal 2 21 2 7 2" xfId="40047"/>
    <cellStyle name="Normal 2 21 2 8" xfId="25128"/>
    <cellStyle name="Normal 2 21 3" xfId="15100"/>
    <cellStyle name="Normal 2 21 3 2" xfId="25129"/>
    <cellStyle name="Normal 2 21 4" xfId="15101"/>
    <cellStyle name="Normal 2 21 4 2" xfId="25130"/>
    <cellStyle name="Normal 2 21 5" xfId="15102"/>
    <cellStyle name="Normal 2 21 5 2" xfId="25131"/>
    <cellStyle name="Normal 2 21 6" xfId="15103"/>
    <cellStyle name="Normal 2 21 6 2" xfId="25132"/>
    <cellStyle name="Normal 2 21 7" xfId="15104"/>
    <cellStyle name="Normal 2 21 7 2" xfId="25133"/>
    <cellStyle name="Normal 2 21 8" xfId="15105"/>
    <cellStyle name="Normal 2 21 8 2" xfId="25134"/>
    <cellStyle name="Normal 2 21 9" xfId="15106"/>
    <cellStyle name="Normal 2 21 9 2" xfId="25135"/>
    <cellStyle name="Normal 2 22" xfId="15107"/>
    <cellStyle name="Normal 2 22 2" xfId="15108"/>
    <cellStyle name="Normal 2 22 2 2" xfId="36010"/>
    <cellStyle name="Normal 2 22 3" xfId="15109"/>
    <cellStyle name="Normal 2 22 3 2" xfId="36011"/>
    <cellStyle name="Normal 2 22 4" xfId="15110"/>
    <cellStyle name="Normal 2 22 4 2" xfId="40150"/>
    <cellStyle name="Normal 2 22 5" xfId="15111"/>
    <cellStyle name="Normal 2 22 5 2" xfId="40068"/>
    <cellStyle name="Normal 2 22 6" xfId="15112"/>
    <cellStyle name="Normal 2 22 6 2" xfId="39963"/>
    <cellStyle name="Normal 2 22 7" xfId="15113"/>
    <cellStyle name="Normal 2 22 7 2" xfId="39716"/>
    <cellStyle name="Normal 2 22 8" xfId="25136"/>
    <cellStyle name="Normal 2 23" xfId="15114"/>
    <cellStyle name="Normal 2 23 2" xfId="15115"/>
    <cellStyle name="Normal 2 23 2 2" xfId="36012"/>
    <cellStyle name="Normal 2 23 3" xfId="15116"/>
    <cellStyle name="Normal 2 23 3 2" xfId="36013"/>
    <cellStyle name="Normal 2 23 4" xfId="15117"/>
    <cellStyle name="Normal 2 23 4 2" xfId="39757"/>
    <cellStyle name="Normal 2 23 5" xfId="15118"/>
    <cellStyle name="Normal 2 23 5 2" xfId="39395"/>
    <cellStyle name="Normal 2 23 6" xfId="15119"/>
    <cellStyle name="Normal 2 23 6 2" xfId="39359"/>
    <cellStyle name="Normal 2 23 7" xfId="15120"/>
    <cellStyle name="Normal 2 23 7 2" xfId="40201"/>
    <cellStyle name="Normal 2 23 8" xfId="25137"/>
    <cellStyle name="Normal 2 24" xfId="15121"/>
    <cellStyle name="Normal 2 24 2" xfId="15122"/>
    <cellStyle name="Normal 2 24 2 2" xfId="36014"/>
    <cellStyle name="Normal 2 24 3" xfId="15123"/>
    <cellStyle name="Normal 2 24 3 2" xfId="36015"/>
    <cellStyle name="Normal 2 24 4" xfId="15124"/>
    <cellStyle name="Normal 2 24 4 2" xfId="40098"/>
    <cellStyle name="Normal 2 24 5" xfId="15125"/>
    <cellStyle name="Normal 2 24 5 2" xfId="40053"/>
    <cellStyle name="Normal 2 24 6" xfId="15126"/>
    <cellStyle name="Normal 2 24 6 2" xfId="39964"/>
    <cellStyle name="Normal 2 24 7" xfId="15127"/>
    <cellStyle name="Normal 2 24 7 2" xfId="40243"/>
    <cellStyle name="Normal 2 24 8" xfId="25138"/>
    <cellStyle name="Normal 2 25" xfId="15128"/>
    <cellStyle name="Normal 2 25 2" xfId="15129"/>
    <cellStyle name="Normal 2 25 2 2" xfId="36016"/>
    <cellStyle name="Normal 2 25 3" xfId="15130"/>
    <cellStyle name="Normal 2 25 3 2" xfId="36017"/>
    <cellStyle name="Normal 2 25 4" xfId="15131"/>
    <cellStyle name="Normal 2 25 4 2" xfId="40232"/>
    <cellStyle name="Normal 2 25 5" xfId="15132"/>
    <cellStyle name="Normal 2 25 5 2" xfId="40228"/>
    <cellStyle name="Normal 2 25 6" xfId="15133"/>
    <cellStyle name="Normal 2 25 6 2" xfId="39360"/>
    <cellStyle name="Normal 2 25 7" xfId="15134"/>
    <cellStyle name="Normal 2 25 7 2" xfId="39717"/>
    <cellStyle name="Normal 2 25 8" xfId="25139"/>
    <cellStyle name="Normal 2 26" xfId="15135"/>
    <cellStyle name="Normal 2 26 2" xfId="25140"/>
    <cellStyle name="Normal 2 27" xfId="15136"/>
    <cellStyle name="Normal 2 27 2" xfId="25141"/>
    <cellStyle name="Normal 2 28" xfId="15137"/>
    <cellStyle name="Normal 2 28 2" xfId="25142"/>
    <cellStyle name="Normal 2 29" xfId="15138"/>
    <cellStyle name="Normal 2 29 2" xfId="25143"/>
    <cellStyle name="Normal 2 3" xfId="15139"/>
    <cellStyle name="Normal 2 3 10" xfId="15140"/>
    <cellStyle name="Normal 2 3 10 2" xfId="25145"/>
    <cellStyle name="Normal 2 3 11" xfId="15141"/>
    <cellStyle name="Normal 2 3 11 2" xfId="25146"/>
    <cellStyle name="Normal 2 3 12" xfId="15142"/>
    <cellStyle name="Normal 2 3 12 2" xfId="25147"/>
    <cellStyle name="Normal 2 3 13" xfId="15143"/>
    <cellStyle name="Normal 2 3 13 2" xfId="25148"/>
    <cellStyle name="Normal 2 3 14" xfId="15144"/>
    <cellStyle name="Normal 2 3 14 2" xfId="25149"/>
    <cellStyle name="Normal 2 3 15" xfId="15145"/>
    <cellStyle name="Normal 2 3 15 2" xfId="25150"/>
    <cellStyle name="Normal 2 3 16" xfId="15146"/>
    <cellStyle name="Normal 2 3 16 2" xfId="25151"/>
    <cellStyle name="Normal 2 3 17" xfId="15147"/>
    <cellStyle name="Normal 2 3 17 2" xfId="25152"/>
    <cellStyle name="Normal 2 3 18" xfId="15148"/>
    <cellStyle name="Normal 2 3 18 2" xfId="25153"/>
    <cellStyle name="Normal 2 3 19" xfId="15149"/>
    <cellStyle name="Normal 2 3 19 2" xfId="25154"/>
    <cellStyle name="Normal 2 3 2" xfId="15150"/>
    <cellStyle name="Normal 2 3 2 2" xfId="25155"/>
    <cellStyle name="Normal 2 3 20" xfId="15151"/>
    <cellStyle name="Normal 2 3 20 2" xfId="25156"/>
    <cellStyle name="Normal 2 3 21" xfId="15152"/>
    <cellStyle name="Normal 2 3 21 2" xfId="25157"/>
    <cellStyle name="Normal 2 3 22" xfId="15153"/>
    <cellStyle name="Normal 2 3 22 2" xfId="25158"/>
    <cellStyle name="Normal 2 3 23" xfId="15154"/>
    <cellStyle name="Normal 2 3 23 2" xfId="25159"/>
    <cellStyle name="Normal 2 3 24" xfId="15155"/>
    <cellStyle name="Normal 2 3 24 2" xfId="25160"/>
    <cellStyle name="Normal 2 3 25" xfId="15156"/>
    <cellStyle name="Normal 2 3 25 2" xfId="25161"/>
    <cellStyle name="Normal 2 3 26" xfId="15157"/>
    <cellStyle name="Normal 2 3 26 2" xfId="25162"/>
    <cellStyle name="Normal 2 3 27" xfId="15158"/>
    <cellStyle name="Normal 2 3 27 2" xfId="25163"/>
    <cellStyle name="Normal 2 3 28" xfId="15159"/>
    <cellStyle name="Normal 2 3 28 2" xfId="25164"/>
    <cellStyle name="Normal 2 3 29" xfId="15160"/>
    <cellStyle name="Normal 2 3 29 2" xfId="25165"/>
    <cellStyle name="Normal 2 3 3" xfId="15161"/>
    <cellStyle name="Normal 2 3 3 2" xfId="25166"/>
    <cellStyle name="Normal 2 3 30" xfId="15162"/>
    <cellStyle name="Normal 2 3 30 2" xfId="25167"/>
    <cellStyle name="Normal 2 3 31" xfId="15163"/>
    <cellStyle name="Normal 2 3 31 2" xfId="25168"/>
    <cellStyle name="Normal 2 3 32" xfId="15164"/>
    <cellStyle name="Normal 2 3 32 2" xfId="25169"/>
    <cellStyle name="Normal 2 3 33" xfId="15165"/>
    <cellStyle name="Normal 2 3 33 2" xfId="25170"/>
    <cellStyle name="Normal 2 3 34" xfId="15166"/>
    <cellStyle name="Normal 2 3 34 2" xfId="25171"/>
    <cellStyle name="Normal 2 3 35" xfId="15167"/>
    <cellStyle name="Normal 2 3 35 2" xfId="25172"/>
    <cellStyle name="Normal 2 3 36" xfId="15168"/>
    <cellStyle name="Normal 2 3 36 2" xfId="25173"/>
    <cellStyle name="Normal 2 3 37" xfId="15169"/>
    <cellStyle name="Normal 2 3 37 2" xfId="25174"/>
    <cellStyle name="Normal 2 3 38" xfId="15170"/>
    <cellStyle name="Normal 2 3 38 2" xfId="25175"/>
    <cellStyle name="Normal 2 3 39" xfId="25144"/>
    <cellStyle name="Normal 2 3 4" xfId="15171"/>
    <cellStyle name="Normal 2 3 4 2" xfId="25176"/>
    <cellStyle name="Normal 2 3 5" xfId="15172"/>
    <cellStyle name="Normal 2 3 5 2" xfId="25177"/>
    <cellStyle name="Normal 2 3 6" xfId="15173"/>
    <cellStyle name="Normal 2 3 6 2" xfId="25178"/>
    <cellStyle name="Normal 2 3 7" xfId="15174"/>
    <cellStyle name="Normal 2 3 7 2" xfId="25179"/>
    <cellStyle name="Normal 2 3 8" xfId="15175"/>
    <cellStyle name="Normal 2 3 8 2" xfId="25180"/>
    <cellStyle name="Normal 2 3 9" xfId="15176"/>
    <cellStyle name="Normal 2 3 9 2" xfId="25181"/>
    <cellStyle name="Normal 2 30" xfId="15177"/>
    <cellStyle name="Normal 2 30 2" xfId="25182"/>
    <cellStyle name="Normal 2 31" xfId="15178"/>
    <cellStyle name="Normal 2 31 2" xfId="25183"/>
    <cellStyle name="Normal 2 32" xfId="15179"/>
    <cellStyle name="Normal 2 32 2" xfId="25184"/>
    <cellStyle name="Normal 2 33" xfId="15180"/>
    <cellStyle name="Normal 2 33 2" xfId="25185"/>
    <cellStyle name="Normal 2 34" xfId="15181"/>
    <cellStyle name="Normal 2 34 2" xfId="25186"/>
    <cellStyle name="Normal 2 35" xfId="15182"/>
    <cellStyle name="Normal 2 35 2" xfId="25187"/>
    <cellStyle name="Normal 2 36" xfId="15183"/>
    <cellStyle name="Normal 2 36 2" xfId="25188"/>
    <cellStyle name="Normal 2 37" xfId="15184"/>
    <cellStyle name="Normal 2 37 2" xfId="25189"/>
    <cellStyle name="Normal 2 38" xfId="15185"/>
    <cellStyle name="Normal 2 38 2" xfId="25190"/>
    <cellStyle name="Normal 2 39" xfId="15186"/>
    <cellStyle name="Normal 2 39 2" xfId="25191"/>
    <cellStyle name="Normal 2 4" xfId="15187"/>
    <cellStyle name="Normal 2 4 10" xfId="15188"/>
    <cellStyle name="Normal 2 4 10 2" xfId="15189"/>
    <cellStyle name="Normal 2 4 10 2 2" xfId="36018"/>
    <cellStyle name="Normal 2 4 10 3" xfId="15190"/>
    <cellStyle name="Normal 2 4 10 3 2" xfId="36019"/>
    <cellStyle name="Normal 2 4 10 4" xfId="15191"/>
    <cellStyle name="Normal 2 4 10 4 2" xfId="40013"/>
    <cellStyle name="Normal 2 4 10 5" xfId="15192"/>
    <cellStyle name="Normal 2 4 10 5 2" xfId="40009"/>
    <cellStyle name="Normal 2 4 10 6" xfId="15193"/>
    <cellStyle name="Normal 2 4 10 6 2" xfId="39361"/>
    <cellStyle name="Normal 2 4 10 7" xfId="15194"/>
    <cellStyle name="Normal 2 4 10 7 2" xfId="39671"/>
    <cellStyle name="Normal 2 4 10 8" xfId="25193"/>
    <cellStyle name="Normal 2 4 11" xfId="15195"/>
    <cellStyle name="Normal 2 4 11 2" xfId="15196"/>
    <cellStyle name="Normal 2 4 11 2 2" xfId="36020"/>
    <cellStyle name="Normal 2 4 11 3" xfId="15197"/>
    <cellStyle name="Normal 2 4 11 3 2" xfId="36021"/>
    <cellStyle name="Normal 2 4 11 4" xfId="15198"/>
    <cellStyle name="Normal 2 4 11 4 2" xfId="39422"/>
    <cellStyle name="Normal 2 4 11 5" xfId="15199"/>
    <cellStyle name="Normal 2 4 11 5 2" xfId="40261"/>
    <cellStyle name="Normal 2 4 11 6" xfId="15200"/>
    <cellStyle name="Normal 2 4 11 6 2" xfId="39965"/>
    <cellStyle name="Normal 2 4 11 7" xfId="15201"/>
    <cellStyle name="Normal 2 4 11 7 2" xfId="39718"/>
    <cellStyle name="Normal 2 4 11 8" xfId="25194"/>
    <cellStyle name="Normal 2 4 12" xfId="15202"/>
    <cellStyle name="Normal 2 4 12 2" xfId="15203"/>
    <cellStyle name="Normal 2 4 12 2 2" xfId="36022"/>
    <cellStyle name="Normal 2 4 12 3" xfId="15204"/>
    <cellStyle name="Normal 2 4 12 3 2" xfId="36023"/>
    <cellStyle name="Normal 2 4 12 4" xfId="15205"/>
    <cellStyle name="Normal 2 4 12 4 2" xfId="40225"/>
    <cellStyle name="Normal 2 4 12 5" xfId="15206"/>
    <cellStyle name="Normal 2 4 12 5 2" xfId="39723"/>
    <cellStyle name="Normal 2 4 12 6" xfId="15207"/>
    <cellStyle name="Normal 2 4 12 6 2" xfId="39362"/>
    <cellStyle name="Normal 2 4 12 7" xfId="15208"/>
    <cellStyle name="Normal 2 4 12 7 2" xfId="40167"/>
    <cellStyle name="Normal 2 4 12 8" xfId="25195"/>
    <cellStyle name="Normal 2 4 13" xfId="15209"/>
    <cellStyle name="Normal 2 4 13 2" xfId="15210"/>
    <cellStyle name="Normal 2 4 13 2 2" xfId="36024"/>
    <cellStyle name="Normal 2 4 13 3" xfId="15211"/>
    <cellStyle name="Normal 2 4 13 3 2" xfId="36025"/>
    <cellStyle name="Normal 2 4 13 4" xfId="15212"/>
    <cellStyle name="Normal 2 4 13 4 2" xfId="40056"/>
    <cellStyle name="Normal 2 4 13 5" xfId="15213"/>
    <cellStyle name="Normal 2 4 13 5 2" xfId="40120"/>
    <cellStyle name="Normal 2 4 13 6" xfId="15214"/>
    <cellStyle name="Normal 2 4 13 6 2" xfId="39966"/>
    <cellStyle name="Normal 2 4 13 7" xfId="15215"/>
    <cellStyle name="Normal 2 4 13 7 2" xfId="40083"/>
    <cellStyle name="Normal 2 4 13 8" xfId="25196"/>
    <cellStyle name="Normal 2 4 14" xfId="15216"/>
    <cellStyle name="Normal 2 4 14 2" xfId="15217"/>
    <cellStyle name="Normal 2 4 14 2 2" xfId="36026"/>
    <cellStyle name="Normal 2 4 14 3" xfId="15218"/>
    <cellStyle name="Normal 2 4 14 3 2" xfId="36027"/>
    <cellStyle name="Normal 2 4 14 4" xfId="15219"/>
    <cellStyle name="Normal 2 4 14 4 2" xfId="39758"/>
    <cellStyle name="Normal 2 4 14 5" xfId="15220"/>
    <cellStyle name="Normal 2 4 14 5 2" xfId="40102"/>
    <cellStyle name="Normal 2 4 14 6" xfId="15221"/>
    <cellStyle name="Normal 2 4 14 6 2" xfId="39363"/>
    <cellStyle name="Normal 2 4 14 7" xfId="15222"/>
    <cellStyle name="Normal 2 4 14 7 2" xfId="39719"/>
    <cellStyle name="Normal 2 4 14 8" xfId="25197"/>
    <cellStyle name="Normal 2 4 15" xfId="15223"/>
    <cellStyle name="Normal 2 4 15 2" xfId="15224"/>
    <cellStyle name="Normal 2 4 15 2 2" xfId="36028"/>
    <cellStyle name="Normal 2 4 15 3" xfId="15225"/>
    <cellStyle name="Normal 2 4 15 3 2" xfId="36029"/>
    <cellStyle name="Normal 2 4 15 4" xfId="15226"/>
    <cellStyle name="Normal 2 4 15 4 2" xfId="40066"/>
    <cellStyle name="Normal 2 4 15 5" xfId="15227"/>
    <cellStyle name="Normal 2 4 15 5 2" xfId="39722"/>
    <cellStyle name="Normal 2 4 15 6" xfId="15228"/>
    <cellStyle name="Normal 2 4 15 6 2" xfId="39967"/>
    <cellStyle name="Normal 2 4 15 7" xfId="15229"/>
    <cellStyle name="Normal 2 4 15 7 2" xfId="40236"/>
    <cellStyle name="Normal 2 4 15 8" xfId="25198"/>
    <cellStyle name="Normal 2 4 16" xfId="15230"/>
    <cellStyle name="Normal 2 4 16 2" xfId="15231"/>
    <cellStyle name="Normal 2 4 16 2 2" xfId="36030"/>
    <cellStyle name="Normal 2 4 16 3" xfId="15232"/>
    <cellStyle name="Normal 2 4 16 3 2" xfId="36031"/>
    <cellStyle name="Normal 2 4 16 4" xfId="15233"/>
    <cellStyle name="Normal 2 4 16 4 2" xfId="39649"/>
    <cellStyle name="Normal 2 4 16 5" xfId="15234"/>
    <cellStyle name="Normal 2 4 16 5 2" xfId="40147"/>
    <cellStyle name="Normal 2 4 16 6" xfId="15235"/>
    <cellStyle name="Normal 2 4 16 6 2" xfId="39364"/>
    <cellStyle name="Normal 2 4 16 7" xfId="15236"/>
    <cellStyle name="Normal 2 4 16 7 2" xfId="40111"/>
    <cellStyle name="Normal 2 4 16 8" xfId="25199"/>
    <cellStyle name="Normal 2 4 17" xfId="15237"/>
    <cellStyle name="Normal 2 4 17 2" xfId="15238"/>
    <cellStyle name="Normal 2 4 17 2 2" xfId="36032"/>
    <cellStyle name="Normal 2 4 17 3" xfId="15239"/>
    <cellStyle name="Normal 2 4 17 3 2" xfId="36033"/>
    <cellStyle name="Normal 2 4 17 4" xfId="15240"/>
    <cellStyle name="Normal 2 4 17 4 2" xfId="39759"/>
    <cellStyle name="Normal 2 4 17 5" xfId="15241"/>
    <cellStyle name="Normal 2 4 17 5 2" xfId="39632"/>
    <cellStyle name="Normal 2 4 17 6" xfId="15242"/>
    <cellStyle name="Normal 2 4 17 6 2" xfId="39684"/>
    <cellStyle name="Normal 2 4 17 7" xfId="15243"/>
    <cellStyle name="Normal 2 4 17 7 2" xfId="39551"/>
    <cellStyle name="Normal 2 4 17 8" xfId="25200"/>
    <cellStyle name="Normal 2 4 18" xfId="15244"/>
    <cellStyle name="Normal 2 4 18 2" xfId="25201"/>
    <cellStyle name="Normal 2 4 19" xfId="15245"/>
    <cellStyle name="Normal 2 4 19 2" xfId="25202"/>
    <cellStyle name="Normal 2 4 2" xfId="15246"/>
    <cellStyle name="Normal 2 4 2 2" xfId="15247"/>
    <cellStyle name="Normal 2 4 2 2 2" xfId="36034"/>
    <cellStyle name="Normal 2 4 2 3" xfId="15248"/>
    <cellStyle name="Normal 2 4 2 3 2" xfId="36035"/>
    <cellStyle name="Normal 2 4 2 4" xfId="15249"/>
    <cellStyle name="Normal 2 4 2 4 2" xfId="40145"/>
    <cellStyle name="Normal 2 4 2 5" xfId="15250"/>
    <cellStyle name="Normal 2 4 2 5 2" xfId="39606"/>
    <cellStyle name="Normal 2 4 2 6" xfId="15251"/>
    <cellStyle name="Normal 2 4 2 6 2" xfId="40177"/>
    <cellStyle name="Normal 2 4 2 7" xfId="15252"/>
    <cellStyle name="Normal 2 4 2 7 2" xfId="39979"/>
    <cellStyle name="Normal 2 4 2 8" xfId="25203"/>
    <cellStyle name="Normal 2 4 20" xfId="15253"/>
    <cellStyle name="Normal 2 4 20 2" xfId="25204"/>
    <cellStyle name="Normal 2 4 21" xfId="15254"/>
    <cellStyle name="Normal 2 4 21 2" xfId="25205"/>
    <cellStyle name="Normal 2 4 22" xfId="15255"/>
    <cellStyle name="Normal 2 4 22 2" xfId="25206"/>
    <cellStyle name="Normal 2 4 23" xfId="15256"/>
    <cellStyle name="Normal 2 4 23 2" xfId="25207"/>
    <cellStyle name="Normal 2 4 24" xfId="15257"/>
    <cellStyle name="Normal 2 4 24 2" xfId="25208"/>
    <cellStyle name="Normal 2 4 25" xfId="15258"/>
    <cellStyle name="Normal 2 4 25 2" xfId="25209"/>
    <cellStyle name="Normal 2 4 26" xfId="15259"/>
    <cellStyle name="Normal 2 4 26 2" xfId="25210"/>
    <cellStyle name="Normal 2 4 27" xfId="15260"/>
    <cellStyle name="Normal 2 4 27 2" xfId="25211"/>
    <cellStyle name="Normal 2 4 28" xfId="15261"/>
    <cellStyle name="Normal 2 4 28 2" xfId="25212"/>
    <cellStyle name="Normal 2 4 29" xfId="15262"/>
    <cellStyle name="Normal 2 4 29 2" xfId="25213"/>
    <cellStyle name="Normal 2 4 3" xfId="15263"/>
    <cellStyle name="Normal 2 4 3 2" xfId="15264"/>
    <cellStyle name="Normal 2 4 3 2 2" xfId="36036"/>
    <cellStyle name="Normal 2 4 3 3" xfId="15265"/>
    <cellStyle name="Normal 2 4 3 3 2" xfId="36037"/>
    <cellStyle name="Normal 2 4 3 4" xfId="15266"/>
    <cellStyle name="Normal 2 4 3 4 2" xfId="40104"/>
    <cellStyle name="Normal 2 4 3 5" xfId="15267"/>
    <cellStyle name="Normal 2 4 3 5 2" xfId="39999"/>
    <cellStyle name="Normal 2 4 3 6" xfId="15268"/>
    <cellStyle name="Normal 2 4 3 6 2" xfId="40074"/>
    <cellStyle name="Normal 2 4 3 7" xfId="15269"/>
    <cellStyle name="Normal 2 4 3 7 2" xfId="40030"/>
    <cellStyle name="Normal 2 4 3 8" xfId="25214"/>
    <cellStyle name="Normal 2 4 30" xfId="15270"/>
    <cellStyle name="Normal 2 4 30 2" xfId="25215"/>
    <cellStyle name="Normal 2 4 31" xfId="15271"/>
    <cellStyle name="Normal 2 4 31 2" xfId="25216"/>
    <cellStyle name="Normal 2 4 32" xfId="15272"/>
    <cellStyle name="Normal 2 4 32 2" xfId="25217"/>
    <cellStyle name="Normal 2 4 33" xfId="15273"/>
    <cellStyle name="Normal 2 4 33 2" xfId="25218"/>
    <cellStyle name="Normal 2 4 34" xfId="15274"/>
    <cellStyle name="Normal 2 4 34 2" xfId="25219"/>
    <cellStyle name="Normal 2 4 35" xfId="15275"/>
    <cellStyle name="Normal 2 4 35 2" xfId="25220"/>
    <cellStyle name="Normal 2 4 36" xfId="15276"/>
    <cellStyle name="Normal 2 4 36 2" xfId="25221"/>
    <cellStyle name="Normal 2 4 37" xfId="25192"/>
    <cellStyle name="Normal 2 4 4" xfId="15277"/>
    <cellStyle name="Normal 2 4 4 2" xfId="15278"/>
    <cellStyle name="Normal 2 4 4 2 2" xfId="36038"/>
    <cellStyle name="Normal 2 4 4 3" xfId="15279"/>
    <cellStyle name="Normal 2 4 4 3 2" xfId="36039"/>
    <cellStyle name="Normal 2 4 4 4" xfId="15280"/>
    <cellStyle name="Normal 2 4 4 4 2" xfId="39423"/>
    <cellStyle name="Normal 2 4 4 5" xfId="15281"/>
    <cellStyle name="Normal 2 4 4 5 2" xfId="39394"/>
    <cellStyle name="Normal 2 4 4 6" xfId="15282"/>
    <cellStyle name="Normal 2 4 4 6 2" xfId="40143"/>
    <cellStyle name="Normal 2 4 4 7" xfId="15283"/>
    <cellStyle name="Normal 2 4 4 7 2" xfId="40046"/>
    <cellStyle name="Normal 2 4 4 8" xfId="25222"/>
    <cellStyle name="Normal 2 4 5" xfId="15284"/>
    <cellStyle name="Normal 2 4 5 2" xfId="15285"/>
    <cellStyle name="Normal 2 4 5 2 2" xfId="36040"/>
    <cellStyle name="Normal 2 4 5 3" xfId="15286"/>
    <cellStyle name="Normal 2 4 5 3 2" xfId="36041"/>
    <cellStyle name="Normal 2 4 5 4" xfId="15287"/>
    <cellStyle name="Normal 2 4 5 4 2" xfId="40119"/>
    <cellStyle name="Normal 2 4 5 5" xfId="15288"/>
    <cellStyle name="Normal 2 4 5 5 2" xfId="39631"/>
    <cellStyle name="Normal 2 4 5 6" xfId="15289"/>
    <cellStyle name="Normal 2 4 5 6 2" xfId="39998"/>
    <cellStyle name="Normal 2 4 5 7" xfId="15290"/>
    <cellStyle name="Normal 2 4 5 7 2" xfId="39857"/>
    <cellStyle name="Normal 2 4 5 8" xfId="25223"/>
    <cellStyle name="Normal 2 4 6" xfId="15291"/>
    <cellStyle name="Normal 2 4 6 2" xfId="15292"/>
    <cellStyle name="Normal 2 4 6 2 2" xfId="36042"/>
    <cellStyle name="Normal 2 4 6 3" xfId="15293"/>
    <cellStyle name="Normal 2 4 6 3 2" xfId="36043"/>
    <cellStyle name="Normal 2 4 6 4" xfId="15294"/>
    <cellStyle name="Normal 2 4 6 4 2" xfId="40118"/>
    <cellStyle name="Normal 2 4 6 5" xfId="15295"/>
    <cellStyle name="Normal 2 4 6 5 2" xfId="40069"/>
    <cellStyle name="Normal 2 4 6 6" xfId="15296"/>
    <cellStyle name="Normal 2 4 6 6 2" xfId="40040"/>
    <cellStyle name="Normal 2 4 6 7" xfId="15297"/>
    <cellStyle name="Normal 2 4 6 7 2" xfId="40202"/>
    <cellStyle name="Normal 2 4 6 8" xfId="25224"/>
    <cellStyle name="Normal 2 4 7" xfId="15298"/>
    <cellStyle name="Normal 2 4 7 2" xfId="15299"/>
    <cellStyle name="Normal 2 4 7 2 2" xfId="36044"/>
    <cellStyle name="Normal 2 4 7 3" xfId="15300"/>
    <cellStyle name="Normal 2 4 7 3 2" xfId="36045"/>
    <cellStyle name="Normal 2 4 7 4" xfId="15301"/>
    <cellStyle name="Normal 2 4 7 4 2" xfId="39760"/>
    <cellStyle name="Normal 2 4 7 5" xfId="15302"/>
    <cellStyle name="Normal 2 4 7 5 2" xfId="39721"/>
    <cellStyle name="Normal 2 4 7 6" xfId="15303"/>
    <cellStyle name="Normal 2 4 7 6 2" xfId="40050"/>
    <cellStyle name="Normal 2 4 7 7" xfId="15304"/>
    <cellStyle name="Normal 2 4 7 7 2" xfId="40242"/>
    <cellStyle name="Normal 2 4 7 8" xfId="25225"/>
    <cellStyle name="Normal 2 4 8" xfId="15305"/>
    <cellStyle name="Normal 2 4 8 2" xfId="15306"/>
    <cellStyle name="Normal 2 4 8 2 2" xfId="36046"/>
    <cellStyle name="Normal 2 4 8 3" xfId="15307"/>
    <cellStyle name="Normal 2 4 8 3 2" xfId="36047"/>
    <cellStyle name="Normal 2 4 8 4" xfId="15308"/>
    <cellStyle name="Normal 2 4 8 4 2" xfId="39761"/>
    <cellStyle name="Normal 2 4 8 5" xfId="15309"/>
    <cellStyle name="Normal 2 4 8 5 2" xfId="40052"/>
    <cellStyle name="Normal 2 4 8 6" xfId="15310"/>
    <cellStyle name="Normal 2 4 8 6 2" xfId="39496"/>
    <cellStyle name="Normal 2 4 8 7" xfId="15311"/>
    <cellStyle name="Normal 2 4 8 7 2" xfId="39858"/>
    <cellStyle name="Normal 2 4 8 8" xfId="25226"/>
    <cellStyle name="Normal 2 4 9" xfId="15312"/>
    <cellStyle name="Normal 2 4 9 2" xfId="15313"/>
    <cellStyle name="Normal 2 4 9 2 2" xfId="36048"/>
    <cellStyle name="Normal 2 4 9 3" xfId="15314"/>
    <cellStyle name="Normal 2 4 9 3 2" xfId="36049"/>
    <cellStyle name="Normal 2 4 9 4" xfId="15315"/>
    <cellStyle name="Normal 2 4 9 4 2" xfId="39424"/>
    <cellStyle name="Normal 2 4 9 5" xfId="15316"/>
    <cellStyle name="Normal 2 4 9 5 2" xfId="40229"/>
    <cellStyle name="Normal 2 4 9 6" xfId="15317"/>
    <cellStyle name="Normal 2 4 9 6 2" xfId="40022"/>
    <cellStyle name="Normal 2 4 9 7" xfId="15318"/>
    <cellStyle name="Normal 2 4 9 7 2" xfId="39552"/>
    <cellStyle name="Normal 2 4 9 8" xfId="25227"/>
    <cellStyle name="Normal 2 40" xfId="15319"/>
    <cellStyle name="Normal 2 40 2" xfId="25228"/>
    <cellStyle name="Normal 2 41" xfId="15320"/>
    <cellStyle name="Normal 2 41 2" xfId="25229"/>
    <cellStyle name="Normal 2 42" xfId="15321"/>
    <cellStyle name="Normal 2 42 2" xfId="25230"/>
    <cellStyle name="Normal 2 43" xfId="15322"/>
    <cellStyle name="Normal 2 43 2" xfId="28401"/>
    <cellStyle name="Normal 2 44" xfId="15323"/>
    <cellStyle name="Normal 2 44 2" xfId="28400"/>
    <cellStyle name="Normal 2 45" xfId="15324"/>
    <cellStyle name="Normal 2 45 2" xfId="27351"/>
    <cellStyle name="Normal 2 46" xfId="15325"/>
    <cellStyle name="Normal 2 46 2" xfId="30958"/>
    <cellStyle name="Normal 2 47" xfId="33536"/>
    <cellStyle name="Normal 2 5" xfId="15326"/>
    <cellStyle name="Normal 2 5 10" xfId="15327"/>
    <cellStyle name="Normal 2 5 10 2" xfId="15328"/>
    <cellStyle name="Normal 2 5 10 2 2" xfId="36050"/>
    <cellStyle name="Normal 2 5 10 3" xfId="15329"/>
    <cellStyle name="Normal 2 5 10 3 2" xfId="36051"/>
    <cellStyle name="Normal 2 5 10 4" xfId="15330"/>
    <cellStyle name="Normal 2 5 10 4 2" xfId="39763"/>
    <cellStyle name="Normal 2 5 10 5" xfId="15331"/>
    <cellStyle name="Normal 2 5 10 5 2" xfId="39720"/>
    <cellStyle name="Normal 2 5 10 6" xfId="15332"/>
    <cellStyle name="Normal 2 5 10 6 2" xfId="40218"/>
    <cellStyle name="Normal 2 5 10 7" xfId="15333"/>
    <cellStyle name="Normal 2 5 10 7 2" xfId="39317"/>
    <cellStyle name="Normal 2 5 10 8" xfId="25232"/>
    <cellStyle name="Normal 2 5 11" xfId="15334"/>
    <cellStyle name="Normal 2 5 11 2" xfId="15335"/>
    <cellStyle name="Normal 2 5 11 2 2" xfId="36052"/>
    <cellStyle name="Normal 2 5 11 3" xfId="15336"/>
    <cellStyle name="Normal 2 5 11 3 2" xfId="36053"/>
    <cellStyle name="Normal 2 5 11 4" xfId="15337"/>
    <cellStyle name="Normal 2 5 11 4 2" xfId="39425"/>
    <cellStyle name="Normal 2 5 11 5" xfId="15338"/>
    <cellStyle name="Normal 2 5 11 5 2" xfId="40140"/>
    <cellStyle name="Normal 2 5 11 6" xfId="15339"/>
    <cellStyle name="Normal 2 5 11 6 2" xfId="39811"/>
    <cellStyle name="Normal 2 5 11 7" xfId="15340"/>
    <cellStyle name="Normal 2 5 11 7 2" xfId="39931"/>
    <cellStyle name="Normal 2 5 11 8" xfId="25233"/>
    <cellStyle name="Normal 2 5 12" xfId="15341"/>
    <cellStyle name="Normal 2 5 12 2" xfId="15342"/>
    <cellStyle name="Normal 2 5 12 2 2" xfId="36054"/>
    <cellStyle name="Normal 2 5 12 3" xfId="15343"/>
    <cellStyle name="Normal 2 5 12 3 2" xfId="36055"/>
    <cellStyle name="Normal 2 5 12 4" xfId="15344"/>
    <cellStyle name="Normal 2 5 12 4 2" xfId="39764"/>
    <cellStyle name="Normal 2 5 12 5" xfId="15345"/>
    <cellStyle name="Normal 2 5 12 5 2" xfId="40076"/>
    <cellStyle name="Normal 2 5 12 6" xfId="15346"/>
    <cellStyle name="Normal 2 5 12 6 2" xfId="40194"/>
    <cellStyle name="Normal 2 5 12 7" xfId="15347"/>
    <cellStyle name="Normal 2 5 12 7 2" xfId="39859"/>
    <cellStyle name="Normal 2 5 12 8" xfId="25234"/>
    <cellStyle name="Normal 2 5 13" xfId="15348"/>
    <cellStyle name="Normal 2 5 13 2" xfId="15349"/>
    <cellStyle name="Normal 2 5 13 2 2" xfId="36056"/>
    <cellStyle name="Normal 2 5 13 3" xfId="15350"/>
    <cellStyle name="Normal 2 5 13 3 2" xfId="36057"/>
    <cellStyle name="Normal 2 5 13 4" xfId="15351"/>
    <cellStyle name="Normal 2 5 13 4 2" xfId="40007"/>
    <cellStyle name="Normal 2 5 13 5" xfId="15352"/>
    <cellStyle name="Normal 2 5 13 5 2" xfId="40175"/>
    <cellStyle name="Normal 2 5 13 6" xfId="15353"/>
    <cellStyle name="Normal 2 5 13 6 2" xfId="40250"/>
    <cellStyle name="Normal 2 5 13 7" xfId="15354"/>
    <cellStyle name="Normal 2 5 13 7 2" xfId="39318"/>
    <cellStyle name="Normal 2 5 13 8" xfId="25235"/>
    <cellStyle name="Normal 2 5 14" xfId="15355"/>
    <cellStyle name="Normal 2 5 14 2" xfId="15356"/>
    <cellStyle name="Normal 2 5 14 2 2" xfId="36058"/>
    <cellStyle name="Normal 2 5 14 3" xfId="15357"/>
    <cellStyle name="Normal 2 5 14 3 2" xfId="36059"/>
    <cellStyle name="Normal 2 5 14 4" xfId="15358"/>
    <cellStyle name="Normal 2 5 14 4 2" xfId="40230"/>
    <cellStyle name="Normal 2 5 14 5" xfId="15359"/>
    <cellStyle name="Normal 2 5 14 5 2" xfId="39683"/>
    <cellStyle name="Normal 2 5 14 6" xfId="15360"/>
    <cellStyle name="Normal 2 5 14 6 2" xfId="39812"/>
    <cellStyle name="Normal 2 5 14 7" xfId="15361"/>
    <cellStyle name="Normal 2 5 14 7 2" xfId="39932"/>
    <cellStyle name="Normal 2 5 14 8" xfId="25236"/>
    <cellStyle name="Normal 2 5 15" xfId="15362"/>
    <cellStyle name="Normal 2 5 15 2" xfId="15363"/>
    <cellStyle name="Normal 2 5 15 2 2" xfId="36060"/>
    <cellStyle name="Normal 2 5 15 3" xfId="15364"/>
    <cellStyle name="Normal 2 5 15 3 2" xfId="36061"/>
    <cellStyle name="Normal 2 5 15 4" xfId="15365"/>
    <cellStyle name="Normal 2 5 15 4 2" xfId="39765"/>
    <cellStyle name="Normal 2 5 15 5" xfId="15366"/>
    <cellStyle name="Normal 2 5 15 5 2" xfId="39987"/>
    <cellStyle name="Normal 2 5 15 6" xfId="15367"/>
    <cellStyle name="Normal 2 5 15 6 2" xfId="40183"/>
    <cellStyle name="Normal 2 5 15 7" xfId="15368"/>
    <cellStyle name="Normal 2 5 15 7 2" xfId="39860"/>
    <cellStyle name="Normal 2 5 15 8" xfId="25237"/>
    <cellStyle name="Normal 2 5 16" xfId="15369"/>
    <cellStyle name="Normal 2 5 16 2" xfId="15370"/>
    <cellStyle name="Normal 2 5 16 2 2" xfId="36062"/>
    <cellStyle name="Normal 2 5 16 3" xfId="15371"/>
    <cellStyle name="Normal 2 5 16 3 2" xfId="36063"/>
    <cellStyle name="Normal 2 5 16 4" xfId="15372"/>
    <cellStyle name="Normal 2 5 16 4 2" xfId="40187"/>
    <cellStyle name="Normal 2 5 16 5" xfId="15373"/>
    <cellStyle name="Normal 2 5 16 5 2" xfId="40064"/>
    <cellStyle name="Normal 2 5 16 6" xfId="15374"/>
    <cellStyle name="Normal 2 5 16 6 2" xfId="39617"/>
    <cellStyle name="Normal 2 5 16 7" xfId="15375"/>
    <cellStyle name="Normal 2 5 16 7 2" xfId="39319"/>
    <cellStyle name="Normal 2 5 16 8" xfId="25238"/>
    <cellStyle name="Normal 2 5 17" xfId="15376"/>
    <cellStyle name="Normal 2 5 17 2" xfId="15377"/>
    <cellStyle name="Normal 2 5 17 2 2" xfId="36064"/>
    <cellStyle name="Normal 2 5 17 3" xfId="15378"/>
    <cellStyle name="Normal 2 5 17 3 2" xfId="36065"/>
    <cellStyle name="Normal 2 5 17 4" xfId="15379"/>
    <cellStyle name="Normal 2 5 17 4 2" xfId="40071"/>
    <cellStyle name="Normal 2 5 17 5" xfId="15380"/>
    <cellStyle name="Normal 2 5 17 5 2" xfId="40205"/>
    <cellStyle name="Normal 2 5 17 6" xfId="15381"/>
    <cellStyle name="Normal 2 5 17 6 2" xfId="39282"/>
    <cellStyle name="Normal 2 5 17 7" xfId="15382"/>
    <cellStyle name="Normal 2 5 17 7 2" xfId="39933"/>
    <cellStyle name="Normal 2 5 17 8" xfId="25239"/>
    <cellStyle name="Normal 2 5 18" xfId="15383"/>
    <cellStyle name="Normal 2 5 18 2" xfId="25240"/>
    <cellStyle name="Normal 2 5 19" xfId="15384"/>
    <cellStyle name="Normal 2 5 19 2" xfId="25241"/>
    <cellStyle name="Normal 2 5 2" xfId="15385"/>
    <cellStyle name="Normal 2 5 2 2" xfId="15386"/>
    <cellStyle name="Normal 2 5 2 2 2" xfId="36066"/>
    <cellStyle name="Normal 2 5 2 3" xfId="15387"/>
    <cellStyle name="Normal 2 5 2 3 2" xfId="36067"/>
    <cellStyle name="Normal 2 5 2 4" xfId="15388"/>
    <cellStyle name="Normal 2 5 2 4 2" xfId="39426"/>
    <cellStyle name="Normal 2 5 2 5" xfId="15389"/>
    <cellStyle name="Normal 2 5 2 5 2" xfId="40039"/>
    <cellStyle name="Normal 2 5 2 6" xfId="15390"/>
    <cellStyle name="Normal 2 5 2 6 2" xfId="39283"/>
    <cellStyle name="Normal 2 5 2 7" xfId="15391"/>
    <cellStyle name="Normal 2 5 2 7 2" xfId="39612"/>
    <cellStyle name="Normal 2 5 2 8" xfId="25242"/>
    <cellStyle name="Normal 2 5 20" xfId="15392"/>
    <cellStyle name="Normal 2 5 20 2" xfId="25243"/>
    <cellStyle name="Normal 2 5 21" xfId="15393"/>
    <cellStyle name="Normal 2 5 21 2" xfId="25244"/>
    <cellStyle name="Normal 2 5 22" xfId="15394"/>
    <cellStyle name="Normal 2 5 22 2" xfId="25245"/>
    <cellStyle name="Normal 2 5 23" xfId="15395"/>
    <cellStyle name="Normal 2 5 23 2" xfId="25246"/>
    <cellStyle name="Normal 2 5 24" xfId="15396"/>
    <cellStyle name="Normal 2 5 24 2" xfId="25247"/>
    <cellStyle name="Normal 2 5 25" xfId="15397"/>
    <cellStyle name="Normal 2 5 25 2" xfId="25248"/>
    <cellStyle name="Normal 2 5 26" xfId="15398"/>
    <cellStyle name="Normal 2 5 26 2" xfId="25249"/>
    <cellStyle name="Normal 2 5 27" xfId="15399"/>
    <cellStyle name="Normal 2 5 27 2" xfId="25250"/>
    <cellStyle name="Normal 2 5 28" xfId="15400"/>
    <cellStyle name="Normal 2 5 28 2" xfId="25251"/>
    <cellStyle name="Normal 2 5 29" xfId="15401"/>
    <cellStyle name="Normal 2 5 29 2" xfId="25252"/>
    <cellStyle name="Normal 2 5 3" xfId="15402"/>
    <cellStyle name="Normal 2 5 3 2" xfId="15403"/>
    <cellStyle name="Normal 2 5 3 2 2" xfId="36068"/>
    <cellStyle name="Normal 2 5 3 3" xfId="15404"/>
    <cellStyle name="Normal 2 5 3 3 2" xfId="36069"/>
    <cellStyle name="Normal 2 5 3 4" xfId="15405"/>
    <cellStyle name="Normal 2 5 3 4 2" xfId="39650"/>
    <cellStyle name="Normal 2 5 3 5" xfId="15406"/>
    <cellStyle name="Normal 2 5 3 5 2" xfId="40106"/>
    <cellStyle name="Normal 2 5 3 6" xfId="15407"/>
    <cellStyle name="Normal 2 5 3 6 2" xfId="39497"/>
    <cellStyle name="Normal 2 5 3 7" xfId="15408"/>
    <cellStyle name="Normal 2 5 3 7 2" xfId="39320"/>
    <cellStyle name="Normal 2 5 3 8" xfId="25253"/>
    <cellStyle name="Normal 2 5 30" xfId="15409"/>
    <cellStyle name="Normal 2 5 30 2" xfId="25254"/>
    <cellStyle name="Normal 2 5 31" xfId="15410"/>
    <cellStyle name="Normal 2 5 31 2" xfId="25255"/>
    <cellStyle name="Normal 2 5 32" xfId="15411"/>
    <cellStyle name="Normal 2 5 32 2" xfId="25256"/>
    <cellStyle name="Normal 2 5 33" xfId="15412"/>
    <cellStyle name="Normal 2 5 33 2" xfId="25257"/>
    <cellStyle name="Normal 2 5 34" xfId="15413"/>
    <cellStyle name="Normal 2 5 34 2" xfId="25258"/>
    <cellStyle name="Normal 2 5 35" xfId="15414"/>
    <cellStyle name="Normal 2 5 35 2" xfId="25259"/>
    <cellStyle name="Normal 2 5 36" xfId="15415"/>
    <cellStyle name="Normal 2 5 36 2" xfId="25260"/>
    <cellStyle name="Normal 2 5 37" xfId="25231"/>
    <cellStyle name="Normal 2 5 4" xfId="15416"/>
    <cellStyle name="Normal 2 5 4 2" xfId="15417"/>
    <cellStyle name="Normal 2 5 4 2 2" xfId="36070"/>
    <cellStyle name="Normal 2 5 4 3" xfId="15418"/>
    <cellStyle name="Normal 2 5 4 3 2" xfId="36071"/>
    <cellStyle name="Normal 2 5 4 4" xfId="15419"/>
    <cellStyle name="Normal 2 5 4 4 2" xfId="39651"/>
    <cellStyle name="Normal 2 5 4 5" xfId="15420"/>
    <cellStyle name="Normal 2 5 4 5 2" xfId="40142"/>
    <cellStyle name="Normal 2 5 4 6" xfId="15421"/>
    <cellStyle name="Normal 2 5 4 6 2" xfId="39902"/>
    <cellStyle name="Normal 2 5 4 7" xfId="15422"/>
    <cellStyle name="Normal 2 5 4 7 2" xfId="39321"/>
    <cellStyle name="Normal 2 5 4 8" xfId="25261"/>
    <cellStyle name="Normal 2 5 5" xfId="15423"/>
    <cellStyle name="Normal 2 5 5 2" xfId="15424"/>
    <cellStyle name="Normal 2 5 5 2 2" xfId="36072"/>
    <cellStyle name="Normal 2 5 5 3" xfId="15425"/>
    <cellStyle name="Normal 2 5 5 3 2" xfId="36073"/>
    <cellStyle name="Normal 2 5 5 4" xfId="15426"/>
    <cellStyle name="Normal 2 5 5 4 2" xfId="39766"/>
    <cellStyle name="Normal 2 5 5 5" xfId="15427"/>
    <cellStyle name="Normal 2 5 5 5 2" xfId="40075"/>
    <cellStyle name="Normal 2 5 5 6" xfId="15428"/>
    <cellStyle name="Normal 2 5 5 6 2" xfId="39284"/>
    <cellStyle name="Normal 2 5 5 7" xfId="15429"/>
    <cellStyle name="Normal 2 5 5 7 2" xfId="39553"/>
    <cellStyle name="Normal 2 5 5 8" xfId="25262"/>
    <cellStyle name="Normal 2 5 6" xfId="15430"/>
    <cellStyle name="Normal 2 5 6 2" xfId="15431"/>
    <cellStyle name="Normal 2 5 6 2 2" xfId="36074"/>
    <cellStyle name="Normal 2 5 6 3" xfId="15432"/>
    <cellStyle name="Normal 2 5 6 3 2" xfId="36075"/>
    <cellStyle name="Normal 2 5 6 4" xfId="15433"/>
    <cellStyle name="Normal 2 5 6 4 2" xfId="40151"/>
    <cellStyle name="Normal 2 5 6 5" xfId="15434"/>
    <cellStyle name="Normal 2 5 6 5 2" xfId="40176"/>
    <cellStyle name="Normal 2 5 6 6" xfId="15435"/>
    <cellStyle name="Normal 2 5 6 6 2" xfId="39498"/>
    <cellStyle name="Normal 2 5 6 7" xfId="15436"/>
    <cellStyle name="Normal 2 5 6 7 2" xfId="39934"/>
    <cellStyle name="Normal 2 5 6 8" xfId="25263"/>
    <cellStyle name="Normal 2 5 7" xfId="15437"/>
    <cellStyle name="Normal 2 5 7 2" xfId="15438"/>
    <cellStyle name="Normal 2 5 7 2 2" xfId="36076"/>
    <cellStyle name="Normal 2 5 7 3" xfId="15439"/>
    <cellStyle name="Normal 2 5 7 3 2" xfId="36077"/>
    <cellStyle name="Normal 2 5 7 4" xfId="15440"/>
    <cellStyle name="Normal 2 5 7 4 2" xfId="40097"/>
    <cellStyle name="Normal 2 5 7 5" xfId="15441"/>
    <cellStyle name="Normal 2 5 7 5 2" xfId="39682"/>
    <cellStyle name="Normal 2 5 7 6" xfId="15442"/>
    <cellStyle name="Normal 2 5 7 6 2" xfId="39903"/>
    <cellStyle name="Normal 2 5 7 7" xfId="15443"/>
    <cellStyle name="Normal 2 5 7 7 2" xfId="39322"/>
    <cellStyle name="Normal 2 5 7 8" xfId="25264"/>
    <cellStyle name="Normal 2 5 8" xfId="15444"/>
    <cellStyle name="Normal 2 5 8 2" xfId="15445"/>
    <cellStyle name="Normal 2 5 8 2 2" xfId="36078"/>
    <cellStyle name="Normal 2 5 8 3" xfId="15446"/>
    <cellStyle name="Normal 2 5 8 3 2" xfId="36079"/>
    <cellStyle name="Normal 2 5 8 4" xfId="15447"/>
    <cellStyle name="Normal 2 5 8 4 2" xfId="39767"/>
    <cellStyle name="Normal 2 5 8 5" xfId="15448"/>
    <cellStyle name="Normal 2 5 8 5 2" xfId="39352"/>
    <cellStyle name="Normal 2 5 8 6" xfId="15449"/>
    <cellStyle name="Normal 2 5 8 6 2" xfId="39285"/>
    <cellStyle name="Normal 2 5 8 7" xfId="15450"/>
    <cellStyle name="Normal 2 5 8 7 2" xfId="39861"/>
    <cellStyle name="Normal 2 5 8 8" xfId="25265"/>
    <cellStyle name="Normal 2 5 9" xfId="15451"/>
    <cellStyle name="Normal 2 5 9 2" xfId="15452"/>
    <cellStyle name="Normal 2 5 9 2 2" xfId="36080"/>
    <cellStyle name="Normal 2 5 9 3" xfId="15453"/>
    <cellStyle name="Normal 2 5 9 3 2" xfId="36081"/>
    <cellStyle name="Normal 2 5 9 4" xfId="15454"/>
    <cellStyle name="Normal 2 5 9 4 2" xfId="39427"/>
    <cellStyle name="Normal 2 5 9 5" xfId="15455"/>
    <cellStyle name="Normal 2 5 9 5 2" xfId="39988"/>
    <cellStyle name="Normal 2 5 9 6" xfId="15456"/>
    <cellStyle name="Normal 2 5 9 6 2" xfId="39499"/>
    <cellStyle name="Normal 2 5 9 7" xfId="15457"/>
    <cellStyle name="Normal 2 5 9 7 2" xfId="39935"/>
    <cellStyle name="Normal 2 5 9 8" xfId="25266"/>
    <cellStyle name="Normal 2 6" xfId="15458"/>
    <cellStyle name="Normal 2 6 2" xfId="15459"/>
    <cellStyle name="Normal 2 6 2 2" xfId="36082"/>
    <cellStyle name="Normal 2 6 3" xfId="15460"/>
    <cellStyle name="Normal 2 6 3 2" xfId="36083"/>
    <cellStyle name="Normal 2 6 4" xfId="15461"/>
    <cellStyle name="Normal 2 6 4 2" xfId="39428"/>
    <cellStyle name="Normal 2 6 5" xfId="15462"/>
    <cellStyle name="Normal 2 6 5 2" xfId="40063"/>
    <cellStyle name="Normal 2 6 6" xfId="15463"/>
    <cellStyle name="Normal 2 6 6 2" xfId="39904"/>
    <cellStyle name="Normal 2 6 7" xfId="15464"/>
    <cellStyle name="Normal 2 6 7 2" xfId="39323"/>
    <cellStyle name="Normal 2 6 8" xfId="25267"/>
    <cellStyle name="Normal 2 7" xfId="15465"/>
    <cellStyle name="Normal 2 7 2" xfId="15466"/>
    <cellStyle name="Normal 2 7 2 2" xfId="36084"/>
    <cellStyle name="Normal 2 7 3" xfId="15467"/>
    <cellStyle name="Normal 2 7 3 2" xfId="36085"/>
    <cellStyle name="Normal 2 7 4" xfId="15468"/>
    <cellStyle name="Normal 2 7 4 2" xfId="39429"/>
    <cellStyle name="Normal 2 7 5" xfId="15469"/>
    <cellStyle name="Normal 2 7 5 2" xfId="40206"/>
    <cellStyle name="Normal 2 7 6" xfId="15470"/>
    <cellStyle name="Normal 2 7 6 2" xfId="39286"/>
    <cellStyle name="Normal 2 7 7" xfId="15471"/>
    <cellStyle name="Normal 2 7 7 2" xfId="39862"/>
    <cellStyle name="Normal 2 7 8" xfId="25268"/>
    <cellStyle name="Normal 2 8" xfId="15472"/>
    <cellStyle name="Normal 2 8 10" xfId="15473"/>
    <cellStyle name="Normal 2 8 10 2" xfId="25270"/>
    <cellStyle name="Normal 2 8 11" xfId="15474"/>
    <cellStyle name="Normal 2 8 11 2" xfId="25271"/>
    <cellStyle name="Normal 2 8 12" xfId="15475"/>
    <cellStyle name="Normal 2 8 12 2" xfId="25272"/>
    <cellStyle name="Normal 2 8 13" xfId="15476"/>
    <cellStyle name="Normal 2 8 13 2" xfId="25273"/>
    <cellStyle name="Normal 2 8 14" xfId="15477"/>
    <cellStyle name="Normal 2 8 14 2" xfId="25274"/>
    <cellStyle name="Normal 2 8 15" xfId="15478"/>
    <cellStyle name="Normal 2 8 15 2" xfId="25275"/>
    <cellStyle name="Normal 2 8 16" xfId="15479"/>
    <cellStyle name="Normal 2 8 16 2" xfId="25276"/>
    <cellStyle name="Normal 2 8 17" xfId="15480"/>
    <cellStyle name="Normal 2 8 17 2" xfId="25277"/>
    <cellStyle name="Normal 2 8 18" xfId="15481"/>
    <cellStyle name="Normal 2 8 18 2" xfId="25278"/>
    <cellStyle name="Normal 2 8 19" xfId="15482"/>
    <cellStyle name="Normal 2 8 19 2" xfId="25279"/>
    <cellStyle name="Normal 2 8 2" xfId="15483"/>
    <cellStyle name="Normal 2 8 2 2" xfId="25280"/>
    <cellStyle name="Normal 2 8 20" xfId="15484"/>
    <cellStyle name="Normal 2 8 20 2" xfId="25281"/>
    <cellStyle name="Normal 2 8 21" xfId="15485"/>
    <cellStyle name="Normal 2 8 21 2" xfId="25282"/>
    <cellStyle name="Normal 2 8 22" xfId="15486"/>
    <cellStyle name="Normal 2 8 22 2" xfId="25283"/>
    <cellStyle name="Normal 2 8 23" xfId="15487"/>
    <cellStyle name="Normal 2 8 23 2" xfId="25284"/>
    <cellStyle name="Normal 2 8 24" xfId="15488"/>
    <cellStyle name="Normal 2 8 24 2" xfId="25285"/>
    <cellStyle name="Normal 2 8 25" xfId="15489"/>
    <cellStyle name="Normal 2 8 25 2" xfId="25286"/>
    <cellStyle name="Normal 2 8 26" xfId="25269"/>
    <cellStyle name="Normal 2 8 3" xfId="15490"/>
    <cellStyle name="Normal 2 8 3 2" xfId="25287"/>
    <cellStyle name="Normal 2 8 4" xfId="15491"/>
    <cellStyle name="Normal 2 8 4 2" xfId="25288"/>
    <cellStyle name="Normal 2 8 5" xfId="15492"/>
    <cellStyle name="Normal 2 8 5 2" xfId="25289"/>
    <cellStyle name="Normal 2 8 6" xfId="15493"/>
    <cellStyle name="Normal 2 8 6 2" xfId="25290"/>
    <cellStyle name="Normal 2 8 7" xfId="15494"/>
    <cellStyle name="Normal 2 8 7 2" xfId="25291"/>
    <cellStyle name="Normal 2 8 8" xfId="15495"/>
    <cellStyle name="Normal 2 8 8 2" xfId="25292"/>
    <cellStyle name="Normal 2 8 9" xfId="15496"/>
    <cellStyle name="Normal 2 8 9 2" xfId="25293"/>
    <cellStyle name="Normal 2 9" xfId="15497"/>
    <cellStyle name="Normal 2 9 2" xfId="15498"/>
    <cellStyle name="Normal 2 9 2 2" xfId="36086"/>
    <cellStyle name="Normal 2 9 3" xfId="15499"/>
    <cellStyle name="Normal 2 9 3 2" xfId="36087"/>
    <cellStyle name="Normal 2 9 4" xfId="15500"/>
    <cellStyle name="Normal 2 9 4 2" xfId="39768"/>
    <cellStyle name="Normal 2 9 5" xfId="15501"/>
    <cellStyle name="Normal 2 9 5 2" xfId="40107"/>
    <cellStyle name="Normal 2 9 6" xfId="15502"/>
    <cellStyle name="Normal 2 9 6 2" xfId="39905"/>
    <cellStyle name="Normal 2 9 7" xfId="15503"/>
    <cellStyle name="Normal 2 9 7 2" xfId="39324"/>
    <cellStyle name="Normal 2 9 8" xfId="25294"/>
    <cellStyle name="Normal 24" xfId="15504"/>
    <cellStyle name="Normal 24 2" xfId="25295"/>
    <cellStyle name="Normal 25" xfId="15505"/>
    <cellStyle name="Normal 25 2" xfId="25296"/>
    <cellStyle name="Normal 26" xfId="15506"/>
    <cellStyle name="Normal 26 2" xfId="25297"/>
    <cellStyle name="Normal 27" xfId="15507"/>
    <cellStyle name="Normal 27 2" xfId="25298"/>
    <cellStyle name="Normal 28" xfId="15508"/>
    <cellStyle name="Normal 28 2" xfId="25299"/>
    <cellStyle name="Normal 3" xfId="15509"/>
    <cellStyle name="Normal 3 10" xfId="15510"/>
    <cellStyle name="Normal 3 10 2" xfId="15511"/>
    <cellStyle name="Normal 3 10 2 2" xfId="36088"/>
    <cellStyle name="Normal 3 10 3" xfId="15512"/>
    <cellStyle name="Normal 3 10 3 2" xfId="36089"/>
    <cellStyle name="Normal 3 10 4" xfId="15513"/>
    <cellStyle name="Normal 3 10 4 2" xfId="39431"/>
    <cellStyle name="Normal 3 10 5" xfId="15514"/>
    <cellStyle name="Normal 3 10 5 2" xfId="40141"/>
    <cellStyle name="Normal 3 10 6" xfId="15515"/>
    <cellStyle name="Normal 3 10 6 2" xfId="39287"/>
    <cellStyle name="Normal 3 10 7" xfId="15516"/>
    <cellStyle name="Normal 3 10 7 2" xfId="39554"/>
    <cellStyle name="Normal 3 10 8" xfId="25300"/>
    <cellStyle name="Normal 3 11" xfId="15517"/>
    <cellStyle name="Normal 3 11 2" xfId="15518"/>
    <cellStyle name="Normal 3 11 2 10" xfId="15519"/>
    <cellStyle name="Normal 3 11 2 10 2" xfId="15520"/>
    <cellStyle name="Normal 3 11 2 10 2 2" xfId="36090"/>
    <cellStyle name="Normal 3 11 2 10 3" xfId="15521"/>
    <cellStyle name="Normal 3 11 2 10 3 2" xfId="36091"/>
    <cellStyle name="Normal 3 11 2 10 4" xfId="15522"/>
    <cellStyle name="Normal 3 11 2 10 4 2" xfId="39432"/>
    <cellStyle name="Normal 3 11 2 10 5" xfId="15523"/>
    <cellStyle name="Normal 3 11 2 10 5 2" xfId="39681"/>
    <cellStyle name="Normal 3 11 2 10 6" xfId="15524"/>
    <cellStyle name="Normal 3 11 2 10 6 2" xfId="39288"/>
    <cellStyle name="Normal 3 11 2 10 7" xfId="15525"/>
    <cellStyle name="Normal 3 11 2 10 7 2" xfId="39555"/>
    <cellStyle name="Normal 3 11 2 10 8" xfId="25303"/>
    <cellStyle name="Normal 3 11 2 11" xfId="15526"/>
    <cellStyle name="Normal 3 11 2 11 2" xfId="15527"/>
    <cellStyle name="Normal 3 11 2 11 2 2" xfId="36092"/>
    <cellStyle name="Normal 3 11 2 11 3" xfId="15528"/>
    <cellStyle name="Normal 3 11 2 11 3 2" xfId="36093"/>
    <cellStyle name="Normal 3 11 2 11 4" xfId="15529"/>
    <cellStyle name="Normal 3 11 2 11 4 2" xfId="39976"/>
    <cellStyle name="Normal 3 11 2 11 5" xfId="15530"/>
    <cellStyle name="Normal 3 11 2 11 5 2" xfId="39351"/>
    <cellStyle name="Normal 3 11 2 11 6" xfId="15531"/>
    <cellStyle name="Normal 3 11 2 11 6 2" xfId="39691"/>
    <cellStyle name="Normal 3 11 2 11 7" xfId="15532"/>
    <cellStyle name="Normal 3 11 2 11 7 2" xfId="39556"/>
    <cellStyle name="Normal 3 11 2 11 8" xfId="25304"/>
    <cellStyle name="Normal 3 11 2 12" xfId="15533"/>
    <cellStyle name="Normal 3 11 2 12 2" xfId="25305"/>
    <cellStyle name="Normal 3 11 2 13" xfId="15534"/>
    <cellStyle name="Normal 3 11 2 13 2" xfId="25306"/>
    <cellStyle name="Normal 3 11 2 14" xfId="15535"/>
    <cellStyle name="Normal 3 11 2 14 2" xfId="25307"/>
    <cellStyle name="Normal 3 11 2 15" xfId="15536"/>
    <cellStyle name="Normal 3 11 2 15 2" xfId="25308"/>
    <cellStyle name="Normal 3 11 2 16" xfId="15537"/>
    <cellStyle name="Normal 3 11 2 16 2" xfId="25309"/>
    <cellStyle name="Normal 3 11 2 17" xfId="15538"/>
    <cellStyle name="Normal 3 11 2 17 2" xfId="25310"/>
    <cellStyle name="Normal 3 11 2 18" xfId="15539"/>
    <cellStyle name="Normal 3 11 2 18 2" xfId="25311"/>
    <cellStyle name="Normal 3 11 2 19" xfId="15540"/>
    <cellStyle name="Normal 3 11 2 19 2" xfId="25312"/>
    <cellStyle name="Normal 3 11 2 2" xfId="15541"/>
    <cellStyle name="Normal 3 11 2 2 2" xfId="15542"/>
    <cellStyle name="Normal 3 11 2 2 2 2" xfId="15543"/>
    <cellStyle name="Normal 3 11 2 2 2 2 2" xfId="36094"/>
    <cellStyle name="Normal 3 11 2 2 2 3" xfId="15544"/>
    <cellStyle name="Normal 3 11 2 2 2 3 2" xfId="36095"/>
    <cellStyle name="Normal 3 11 2 2 2 4" xfId="15545"/>
    <cellStyle name="Normal 3 11 2 2 2 4 2" xfId="39434"/>
    <cellStyle name="Normal 3 11 2 2 2 5" xfId="15546"/>
    <cellStyle name="Normal 3 11 2 2 2 5 2" xfId="39393"/>
    <cellStyle name="Normal 3 11 2 2 2 6" xfId="15547"/>
    <cellStyle name="Normal 3 11 2 2 2 6 2" xfId="39986"/>
    <cellStyle name="Normal 3 11 2 2 2 7" xfId="15548"/>
    <cellStyle name="Normal 3 11 2 2 2 7 2" xfId="39863"/>
    <cellStyle name="Normal 3 11 2 2 2 8" xfId="25314"/>
    <cellStyle name="Normal 3 11 2 2 3" xfId="15549"/>
    <cellStyle name="Normal 3 11 2 2 3 2" xfId="15550"/>
    <cellStyle name="Normal 3 11 2 2 3 2 2" xfId="36096"/>
    <cellStyle name="Normal 3 11 2 2 3 3" xfId="15551"/>
    <cellStyle name="Normal 3 11 2 2 3 3 2" xfId="36097"/>
    <cellStyle name="Normal 3 11 2 2 3 4" xfId="15552"/>
    <cellStyle name="Normal 3 11 2 2 3 4 2" xfId="39435"/>
    <cellStyle name="Normal 3 11 2 2 3 5" xfId="15553"/>
    <cellStyle name="Normal 3 11 2 2 3 5 2" xfId="40008"/>
    <cellStyle name="Normal 3 11 2 2 3 6" xfId="15554"/>
    <cellStyle name="Normal 3 11 2 2 3 6 2" xfId="39365"/>
    <cellStyle name="Normal 3 11 2 2 3 7" xfId="15555"/>
    <cellStyle name="Normal 3 11 2 2 3 7 2" xfId="39864"/>
    <cellStyle name="Normal 3 11 2 2 3 8" xfId="25315"/>
    <cellStyle name="Normal 3 11 2 2 4" xfId="15556"/>
    <cellStyle name="Normal 3 11 2 2 4 2" xfId="35684"/>
    <cellStyle name="Normal 3 11 2 2 5" xfId="25313"/>
    <cellStyle name="Normal 3 11 2 20" xfId="15557"/>
    <cellStyle name="Normal 3 11 2 20 2" xfId="25316"/>
    <cellStyle name="Normal 3 11 2 21" xfId="15558"/>
    <cellStyle name="Normal 3 11 2 21 2" xfId="25317"/>
    <cellStyle name="Normal 3 11 2 22" xfId="15559"/>
    <cellStyle name="Normal 3 11 2 22 2" xfId="25318"/>
    <cellStyle name="Normal 3 11 2 23" xfId="15560"/>
    <cellStyle name="Normal 3 11 2 23 2" xfId="25319"/>
    <cellStyle name="Normal 3 11 2 24" xfId="15561"/>
    <cellStyle name="Normal 3 11 2 24 2" xfId="25320"/>
    <cellStyle name="Normal 3 11 2 25" xfId="15562"/>
    <cellStyle name="Normal 3 11 2 25 2" xfId="25321"/>
    <cellStyle name="Normal 3 11 2 26" xfId="15563"/>
    <cellStyle name="Normal 3 11 2 26 2" xfId="25322"/>
    <cellStyle name="Normal 3 11 2 27" xfId="15564"/>
    <cellStyle name="Normal 3 11 2 27 2" xfId="25323"/>
    <cellStyle name="Normal 3 11 2 28" xfId="25302"/>
    <cellStyle name="Normal 3 11 2 3" xfId="15565"/>
    <cellStyle name="Normal 3 11 2 3 2" xfId="15566"/>
    <cellStyle name="Normal 3 11 2 3 2 2" xfId="36098"/>
    <cellStyle name="Normal 3 11 2 3 3" xfId="15567"/>
    <cellStyle name="Normal 3 11 2 3 3 2" xfId="36099"/>
    <cellStyle name="Normal 3 11 2 3 4" xfId="15568"/>
    <cellStyle name="Normal 3 11 2 3 4 2" xfId="39436"/>
    <cellStyle name="Normal 3 11 2 3 5" xfId="15569"/>
    <cellStyle name="Normal 3 11 2 3 5 2" xfId="40260"/>
    <cellStyle name="Normal 3 11 2 3 6" xfId="15570"/>
    <cellStyle name="Normal 3 11 2 3 6 2" xfId="39968"/>
    <cellStyle name="Normal 3 11 2 3 7" xfId="15571"/>
    <cellStyle name="Normal 3 11 2 3 7 2" xfId="39557"/>
    <cellStyle name="Normal 3 11 2 3 8" xfId="25324"/>
    <cellStyle name="Normal 3 11 2 4" xfId="15572"/>
    <cellStyle name="Normal 3 11 2 4 2" xfId="15573"/>
    <cellStyle name="Normal 3 11 2 4 2 2" xfId="36100"/>
    <cellStyle name="Normal 3 11 2 4 3" xfId="15574"/>
    <cellStyle name="Normal 3 11 2 4 3 2" xfId="36101"/>
    <cellStyle name="Normal 3 11 2 4 4" xfId="15575"/>
    <cellStyle name="Normal 3 11 2 4 4 2" xfId="39437"/>
    <cellStyle name="Normal 3 11 2 4 5" xfId="15576"/>
    <cellStyle name="Normal 3 11 2 4 5 2" xfId="39392"/>
    <cellStyle name="Normal 3 11 2 4 6" xfId="15577"/>
    <cellStyle name="Normal 3 11 2 4 6 2" xfId="39978"/>
    <cellStyle name="Normal 3 11 2 4 7" xfId="15578"/>
    <cellStyle name="Normal 3 11 2 4 7 2" xfId="39865"/>
    <cellStyle name="Normal 3 11 2 4 8" xfId="25325"/>
    <cellStyle name="Normal 3 11 2 5" xfId="15579"/>
    <cellStyle name="Normal 3 11 2 5 2" xfId="15580"/>
    <cellStyle name="Normal 3 11 2 5 2 2" xfId="36102"/>
    <cellStyle name="Normal 3 11 2 5 3" xfId="15581"/>
    <cellStyle name="Normal 3 11 2 5 3 2" xfId="36103"/>
    <cellStyle name="Normal 3 11 2 5 4" xfId="15582"/>
    <cellStyle name="Normal 3 11 2 5 4 2" xfId="39438"/>
    <cellStyle name="Normal 3 11 2 5 5" xfId="15583"/>
    <cellStyle name="Normal 3 11 2 5 5 2" xfId="40231"/>
    <cellStyle name="Normal 3 11 2 5 6" xfId="15584"/>
    <cellStyle name="Normal 3 11 2 5 6 2" xfId="39692"/>
    <cellStyle name="Normal 3 11 2 5 7" xfId="15585"/>
    <cellStyle name="Normal 3 11 2 5 7 2" xfId="39866"/>
    <cellStyle name="Normal 3 11 2 5 8" xfId="25326"/>
    <cellStyle name="Normal 3 11 2 6" xfId="15586"/>
    <cellStyle name="Normal 3 11 2 6 2" xfId="15587"/>
    <cellStyle name="Normal 3 11 2 6 2 2" xfId="36104"/>
    <cellStyle name="Normal 3 11 2 6 3" xfId="15588"/>
    <cellStyle name="Normal 3 11 2 6 3 2" xfId="36105"/>
    <cellStyle name="Normal 3 11 2 6 4" xfId="15589"/>
    <cellStyle name="Normal 3 11 2 6 4 2" xfId="39439"/>
    <cellStyle name="Normal 3 11 2 6 5" xfId="15590"/>
    <cellStyle name="Normal 3 11 2 6 5 2" xfId="40103"/>
    <cellStyle name="Normal 3 11 2 6 6" xfId="15591"/>
    <cellStyle name="Normal 3 11 2 6 6 2" xfId="39500"/>
    <cellStyle name="Normal 3 11 2 6 7" xfId="15592"/>
    <cellStyle name="Normal 3 11 2 6 7 2" xfId="39558"/>
    <cellStyle name="Normal 3 11 2 6 8" xfId="25327"/>
    <cellStyle name="Normal 3 11 2 7" xfId="15593"/>
    <cellStyle name="Normal 3 11 2 7 2" xfId="15594"/>
    <cellStyle name="Normal 3 11 2 7 2 2" xfId="36106"/>
    <cellStyle name="Normal 3 11 2 7 3" xfId="15595"/>
    <cellStyle name="Normal 3 11 2 7 3 2" xfId="36107"/>
    <cellStyle name="Normal 3 11 2 7 4" xfId="15596"/>
    <cellStyle name="Normal 3 11 2 7 4 2" xfId="39440"/>
    <cellStyle name="Normal 3 11 2 7 5" xfId="15597"/>
    <cellStyle name="Normal 3 11 2 7 5 2" xfId="39219"/>
    <cellStyle name="Normal 3 11 2 7 6" xfId="15598"/>
    <cellStyle name="Normal 3 11 2 7 6 2" xfId="39813"/>
    <cellStyle name="Normal 3 11 2 7 7" xfId="15599"/>
    <cellStyle name="Normal 3 11 2 7 7 2" xfId="39559"/>
    <cellStyle name="Normal 3 11 2 7 8" xfId="25328"/>
    <cellStyle name="Normal 3 11 2 8" xfId="15600"/>
    <cellStyle name="Normal 3 11 2 8 2" xfId="15601"/>
    <cellStyle name="Normal 3 11 2 8 2 2" xfId="36108"/>
    <cellStyle name="Normal 3 11 2 8 3" xfId="15602"/>
    <cellStyle name="Normal 3 11 2 8 3 2" xfId="36109"/>
    <cellStyle name="Normal 3 11 2 8 4" xfId="15603"/>
    <cellStyle name="Normal 3 11 2 8 4 2" xfId="39769"/>
    <cellStyle name="Normal 3 11 2 8 5" xfId="15604"/>
    <cellStyle name="Normal 3 11 2 8 5 2" xfId="39391"/>
    <cellStyle name="Normal 3 11 2 8 6" xfId="15605"/>
    <cellStyle name="Normal 3 11 2 8 6 2" xfId="39906"/>
    <cellStyle name="Normal 3 11 2 8 7" xfId="15606"/>
    <cellStyle name="Normal 3 11 2 8 7 2" xfId="39605"/>
    <cellStyle name="Normal 3 11 2 8 8" xfId="25329"/>
    <cellStyle name="Normal 3 11 2 9" xfId="15607"/>
    <cellStyle name="Normal 3 11 2 9 2" xfId="15608"/>
    <cellStyle name="Normal 3 11 2 9 2 2" xfId="36110"/>
    <cellStyle name="Normal 3 11 2 9 3" xfId="15609"/>
    <cellStyle name="Normal 3 11 2 9 3 2" xfId="36111"/>
    <cellStyle name="Normal 3 11 2 9 4" xfId="15610"/>
    <cellStyle name="Normal 3 11 2 9 4 2" xfId="40014"/>
    <cellStyle name="Normal 3 11 2 9 5" xfId="15611"/>
    <cellStyle name="Normal 3 11 2 9 5 2" xfId="40146"/>
    <cellStyle name="Normal 3 11 2 9 6" xfId="15612"/>
    <cellStyle name="Normal 3 11 2 9 6 2" xfId="39289"/>
    <cellStyle name="Normal 3 11 2 9 7" xfId="15613"/>
    <cellStyle name="Normal 3 11 2 9 7 2" xfId="39937"/>
    <cellStyle name="Normal 3 11 2 9 8" xfId="25330"/>
    <cellStyle name="Normal 3 11 3" xfId="15614"/>
    <cellStyle name="Normal 3 11 3 2" xfId="36112"/>
    <cellStyle name="Normal 3 11 4" xfId="15615"/>
    <cellStyle name="Normal 3 11 4 2" xfId="36113"/>
    <cellStyle name="Normal 3 11 5" xfId="15616"/>
    <cellStyle name="Normal 3 11 5 2" xfId="40233"/>
    <cellStyle name="Normal 3 11 6" xfId="15617"/>
    <cellStyle name="Normal 3 11 6 2" xfId="39994"/>
    <cellStyle name="Normal 3 11 7" xfId="15618"/>
    <cellStyle name="Normal 3 11 7 2" xfId="39690"/>
    <cellStyle name="Normal 3 11 8" xfId="15619"/>
    <cellStyle name="Normal 3 11 8 2" xfId="39936"/>
    <cellStyle name="Normal 3 11 9" xfId="25301"/>
    <cellStyle name="Normal 3 12" xfId="15620"/>
    <cellStyle name="Normal 3 12 10" xfId="15621"/>
    <cellStyle name="Normal 3 12 10 2" xfId="15622"/>
    <cellStyle name="Normal 3 12 10 2 2" xfId="36114"/>
    <cellStyle name="Normal 3 12 10 3" xfId="15623"/>
    <cellStyle name="Normal 3 12 10 3 2" xfId="36115"/>
    <cellStyle name="Normal 3 12 10 4" xfId="15624"/>
    <cellStyle name="Normal 3 12 10 4 2" xfId="39770"/>
    <cellStyle name="Normal 3 12 10 5" xfId="15625"/>
    <cellStyle name="Normal 3 12 10 5 2" xfId="39350"/>
    <cellStyle name="Normal 3 12 10 6" xfId="15626"/>
    <cellStyle name="Normal 3 12 10 6 2" xfId="39501"/>
    <cellStyle name="Normal 3 12 10 7" xfId="15627"/>
    <cellStyle name="Normal 3 12 10 7 2" xfId="39560"/>
    <cellStyle name="Normal 3 12 10 8" xfId="25332"/>
    <cellStyle name="Normal 3 12 11" xfId="15628"/>
    <cellStyle name="Normal 3 12 11 2" xfId="15629"/>
    <cellStyle name="Normal 3 12 11 2 2" xfId="36116"/>
    <cellStyle name="Normal 3 12 11 3" xfId="15630"/>
    <cellStyle name="Normal 3 12 11 3 2" xfId="36117"/>
    <cellStyle name="Normal 3 12 11 4" xfId="15631"/>
    <cellStyle name="Normal 3 12 11 4 2" xfId="40057"/>
    <cellStyle name="Normal 3 12 11 5" xfId="15632"/>
    <cellStyle name="Normal 3 12 11 5 2" xfId="39992"/>
    <cellStyle name="Normal 3 12 11 6" xfId="15633"/>
    <cellStyle name="Normal 3 12 11 6 2" xfId="39814"/>
    <cellStyle name="Normal 3 12 11 7" xfId="15634"/>
    <cellStyle name="Normal 3 12 11 7 2" xfId="39938"/>
    <cellStyle name="Normal 3 12 11 8" xfId="25333"/>
    <cellStyle name="Normal 3 12 12" xfId="15635"/>
    <cellStyle name="Normal 3 12 12 2" xfId="25334"/>
    <cellStyle name="Normal 3 12 13" xfId="15636"/>
    <cellStyle name="Normal 3 12 13 2" xfId="25335"/>
    <cellStyle name="Normal 3 12 14" xfId="15637"/>
    <cellStyle name="Normal 3 12 14 2" xfId="25336"/>
    <cellStyle name="Normal 3 12 15" xfId="15638"/>
    <cellStyle name="Normal 3 12 15 2" xfId="25337"/>
    <cellStyle name="Normal 3 12 16" xfId="15639"/>
    <cellStyle name="Normal 3 12 16 2" xfId="25338"/>
    <cellStyle name="Normal 3 12 17" xfId="15640"/>
    <cellStyle name="Normal 3 12 17 2" xfId="25339"/>
    <cellStyle name="Normal 3 12 18" xfId="15641"/>
    <cellStyle name="Normal 3 12 18 2" xfId="25340"/>
    <cellStyle name="Normal 3 12 19" xfId="15642"/>
    <cellStyle name="Normal 3 12 19 2" xfId="25341"/>
    <cellStyle name="Normal 3 12 2" xfId="15643"/>
    <cellStyle name="Normal 3 12 2 2" xfId="15644"/>
    <cellStyle name="Normal 3 12 2 2 2" xfId="15645"/>
    <cellStyle name="Normal 3 12 2 2 2 2" xfId="36118"/>
    <cellStyle name="Normal 3 12 2 2 3" xfId="15646"/>
    <cellStyle name="Normal 3 12 2 2 3 2" xfId="36119"/>
    <cellStyle name="Normal 3 12 2 2 4" xfId="15647"/>
    <cellStyle name="Normal 3 12 2 2 4 2" xfId="39441"/>
    <cellStyle name="Normal 3 12 2 2 5" xfId="15648"/>
    <cellStyle name="Normal 3 12 2 2 5 2" xfId="40061"/>
    <cellStyle name="Normal 3 12 2 2 6" xfId="15649"/>
    <cellStyle name="Normal 3 12 2 2 6 2" xfId="39815"/>
    <cellStyle name="Normal 3 12 2 2 7" xfId="15650"/>
    <cellStyle name="Normal 3 12 2 2 7 2" xfId="39325"/>
    <cellStyle name="Normal 3 12 2 2 8" xfId="25343"/>
    <cellStyle name="Normal 3 12 2 3" xfId="15651"/>
    <cellStyle name="Normal 3 12 2 3 2" xfId="15652"/>
    <cellStyle name="Normal 3 12 2 3 2 2" xfId="36120"/>
    <cellStyle name="Normal 3 12 2 3 3" xfId="15653"/>
    <cellStyle name="Normal 3 12 2 3 3 2" xfId="36121"/>
    <cellStyle name="Normal 3 12 2 3 4" xfId="15654"/>
    <cellStyle name="Normal 3 12 2 3 4 2" xfId="39652"/>
    <cellStyle name="Normal 3 12 2 3 5" xfId="15655"/>
    <cellStyle name="Normal 3 12 2 3 5 2" xfId="39390"/>
    <cellStyle name="Normal 3 12 2 3 6" xfId="15656"/>
    <cellStyle name="Normal 3 12 2 3 6 2" xfId="39502"/>
    <cellStyle name="Normal 3 12 2 3 7" xfId="15657"/>
    <cellStyle name="Normal 3 12 2 3 7 2" xfId="39561"/>
    <cellStyle name="Normal 3 12 2 3 8" xfId="25344"/>
    <cellStyle name="Normal 3 12 2 4" xfId="15658"/>
    <cellStyle name="Normal 3 12 2 4 2" xfId="35685"/>
    <cellStyle name="Normal 3 12 2 5" xfId="25342"/>
    <cellStyle name="Normal 3 12 20" xfId="15659"/>
    <cellStyle name="Normal 3 12 20 2" xfId="25345"/>
    <cellStyle name="Normal 3 12 21" xfId="15660"/>
    <cellStyle name="Normal 3 12 21 2" xfId="25346"/>
    <cellStyle name="Normal 3 12 22" xfId="15661"/>
    <cellStyle name="Normal 3 12 22 2" xfId="25347"/>
    <cellStyle name="Normal 3 12 23" xfId="15662"/>
    <cellStyle name="Normal 3 12 23 2" xfId="25348"/>
    <cellStyle name="Normal 3 12 24" xfId="15663"/>
    <cellStyle name="Normal 3 12 24 2" xfId="25349"/>
    <cellStyle name="Normal 3 12 25" xfId="15664"/>
    <cellStyle name="Normal 3 12 25 2" xfId="25350"/>
    <cellStyle name="Normal 3 12 26" xfId="15665"/>
    <cellStyle name="Normal 3 12 26 2" xfId="25351"/>
    <cellStyle name="Normal 3 12 27" xfId="15666"/>
    <cellStyle name="Normal 3 12 27 2" xfId="25352"/>
    <cellStyle name="Normal 3 12 28" xfId="25331"/>
    <cellStyle name="Normal 3 12 3" xfId="15667"/>
    <cellStyle name="Normal 3 12 3 2" xfId="15668"/>
    <cellStyle name="Normal 3 12 3 2 2" xfId="36122"/>
    <cellStyle name="Normal 3 12 3 3" xfId="15669"/>
    <cellStyle name="Normal 3 12 3 3 2" xfId="36123"/>
    <cellStyle name="Normal 3 12 3 4" xfId="15670"/>
    <cellStyle name="Normal 3 12 3 4 2" xfId="39653"/>
    <cellStyle name="Normal 3 12 3 5" xfId="15671"/>
    <cellStyle name="Normal 3 12 3 5 2" xfId="39630"/>
    <cellStyle name="Normal 3 12 3 6" xfId="15672"/>
    <cellStyle name="Normal 3 12 3 6 2" xfId="39816"/>
    <cellStyle name="Normal 3 12 3 7" xfId="15673"/>
    <cellStyle name="Normal 3 12 3 7 2" xfId="39562"/>
    <cellStyle name="Normal 3 12 3 8" xfId="25353"/>
    <cellStyle name="Normal 3 12 4" xfId="15674"/>
    <cellStyle name="Normal 3 12 4 2" xfId="15675"/>
    <cellStyle name="Normal 3 12 4 2 2" xfId="36124"/>
    <cellStyle name="Normal 3 12 4 3" xfId="15676"/>
    <cellStyle name="Normal 3 12 4 3 2" xfId="36125"/>
    <cellStyle name="Normal 3 12 4 4" xfId="15677"/>
    <cellStyle name="Normal 3 12 4 4 2" xfId="39442"/>
    <cellStyle name="Normal 3 12 4 5" xfId="15678"/>
    <cellStyle name="Normal 3 12 4 5 2" xfId="40070"/>
    <cellStyle name="Normal 3 12 4 6" xfId="15679"/>
    <cellStyle name="Normal 3 12 4 6 2" xfId="39817"/>
    <cellStyle name="Normal 3 12 4 7" xfId="15680"/>
    <cellStyle name="Normal 3 12 4 7 2" xfId="39563"/>
    <cellStyle name="Normal 3 12 4 8" xfId="25354"/>
    <cellStyle name="Normal 3 12 5" xfId="15681"/>
    <cellStyle name="Normal 3 12 5 2" xfId="15682"/>
    <cellStyle name="Normal 3 12 5 2 2" xfId="36126"/>
    <cellStyle name="Normal 3 12 5 3" xfId="15683"/>
    <cellStyle name="Normal 3 12 5 3 2" xfId="36127"/>
    <cellStyle name="Normal 3 12 5 4" xfId="15684"/>
    <cellStyle name="Normal 3 12 5 4 2" xfId="40152"/>
    <cellStyle name="Normal 3 12 5 5" xfId="15685"/>
    <cellStyle name="Normal 3 12 5 5 2" xfId="40209"/>
    <cellStyle name="Normal 3 12 5 6" xfId="15686"/>
    <cellStyle name="Normal 3 12 5 6 2" xfId="39503"/>
    <cellStyle name="Normal 3 12 5 7" xfId="15687"/>
    <cellStyle name="Normal 3 12 5 7 2" xfId="39564"/>
    <cellStyle name="Normal 3 12 5 8" xfId="25355"/>
    <cellStyle name="Normal 3 12 6" xfId="15688"/>
    <cellStyle name="Normal 3 12 6 2" xfId="15689"/>
    <cellStyle name="Normal 3 12 6 2 2" xfId="36128"/>
    <cellStyle name="Normal 3 12 6 3" xfId="15690"/>
    <cellStyle name="Normal 3 12 6 3 2" xfId="36129"/>
    <cellStyle name="Normal 3 12 6 4" xfId="15691"/>
    <cellStyle name="Normal 3 12 6 4 2" xfId="40096"/>
    <cellStyle name="Normal 3 12 6 5" xfId="15692"/>
    <cellStyle name="Normal 3 12 6 5 2" xfId="40035"/>
    <cellStyle name="Normal 3 12 6 6" xfId="15693"/>
    <cellStyle name="Normal 3 12 6 6 2" xfId="39818"/>
    <cellStyle name="Normal 3 12 6 7" xfId="15694"/>
    <cellStyle name="Normal 3 12 6 7 2" xfId="39565"/>
    <cellStyle name="Normal 3 12 6 8" xfId="25356"/>
    <cellStyle name="Normal 3 12 7" xfId="15695"/>
    <cellStyle name="Normal 3 12 7 2" xfId="15696"/>
    <cellStyle name="Normal 3 12 7 2 2" xfId="36130"/>
    <cellStyle name="Normal 3 12 7 3" xfId="15697"/>
    <cellStyle name="Normal 3 12 7 3 2" xfId="36131"/>
    <cellStyle name="Normal 3 12 7 4" xfId="15698"/>
    <cellStyle name="Normal 3 12 7 4 2" xfId="39443"/>
    <cellStyle name="Normal 3 12 7 5" xfId="15699"/>
    <cellStyle name="Normal 3 12 7 5 2" xfId="40272"/>
    <cellStyle name="Normal 3 12 7 6" xfId="15700"/>
    <cellStyle name="Normal 3 12 7 6 2" xfId="39819"/>
    <cellStyle name="Normal 3 12 7 7" xfId="15701"/>
    <cellStyle name="Normal 3 12 7 7 2" xfId="39566"/>
    <cellStyle name="Normal 3 12 7 8" xfId="25357"/>
    <cellStyle name="Normal 3 12 8" xfId="15702"/>
    <cellStyle name="Normal 3 12 8 2" xfId="15703"/>
    <cellStyle name="Normal 3 12 8 2 2" xfId="36132"/>
    <cellStyle name="Normal 3 12 8 3" xfId="15704"/>
    <cellStyle name="Normal 3 12 8 3 2" xfId="36133"/>
    <cellStyle name="Normal 3 12 8 4" xfId="15705"/>
    <cellStyle name="Normal 3 12 8 4 2" xfId="40234"/>
    <cellStyle name="Normal 3 12 8 5" xfId="15706"/>
    <cellStyle name="Normal 3 12 8 5 2" xfId="40137"/>
    <cellStyle name="Normal 3 12 8 6" xfId="15707"/>
    <cellStyle name="Normal 3 12 8 6 2" xfId="39504"/>
    <cellStyle name="Normal 3 12 8 7" xfId="15708"/>
    <cellStyle name="Normal 3 12 8 7 2" xfId="39567"/>
    <cellStyle name="Normal 3 12 8 8" xfId="25358"/>
    <cellStyle name="Normal 3 12 9" xfId="15709"/>
    <cellStyle name="Normal 3 12 9 2" xfId="15710"/>
    <cellStyle name="Normal 3 12 9 2 2" xfId="36134"/>
    <cellStyle name="Normal 3 12 9 3" xfId="15711"/>
    <cellStyle name="Normal 3 12 9 3 2" xfId="36135"/>
    <cellStyle name="Normal 3 12 9 4" xfId="15712"/>
    <cellStyle name="Normal 3 12 9 4 2" xfId="40117"/>
    <cellStyle name="Normal 3 12 9 5" xfId="15713"/>
    <cellStyle name="Normal 3 12 9 5 2" xfId="40079"/>
    <cellStyle name="Normal 3 12 9 6" xfId="15714"/>
    <cellStyle name="Normal 3 12 9 6 2" xfId="39907"/>
    <cellStyle name="Normal 3 12 9 7" xfId="15715"/>
    <cellStyle name="Normal 3 12 9 7 2" xfId="39867"/>
    <cellStyle name="Normal 3 12 9 8" xfId="25359"/>
    <cellStyle name="Normal 3 13" xfId="15716"/>
    <cellStyle name="Normal 3 13 2" xfId="15717"/>
    <cellStyle name="Normal 3 13 2 2" xfId="36136"/>
    <cellStyle name="Normal 3 13 3" xfId="15718"/>
    <cellStyle name="Normal 3 13 3 2" xfId="36137"/>
    <cellStyle name="Normal 3 13 4" xfId="15719"/>
    <cellStyle name="Normal 3 13 4 2" xfId="39619"/>
    <cellStyle name="Normal 3 13 5" xfId="15720"/>
    <cellStyle name="Normal 3 13 5 2" xfId="40172"/>
    <cellStyle name="Normal 3 13 6" xfId="15721"/>
    <cellStyle name="Normal 3 13 6 2" xfId="39290"/>
    <cellStyle name="Normal 3 13 7" xfId="15722"/>
    <cellStyle name="Normal 3 13 7 2" xfId="39868"/>
    <cellStyle name="Normal 3 13 8" xfId="25360"/>
    <cellStyle name="Normal 3 14" xfId="15723"/>
    <cellStyle name="Normal 3 14 2" xfId="15724"/>
    <cellStyle name="Normal 3 14 2 2" xfId="15725"/>
    <cellStyle name="Normal 3 14 2 2 2" xfId="36138"/>
    <cellStyle name="Normal 3 14 2 3" xfId="15726"/>
    <cellStyle name="Normal 3 14 2 3 2" xfId="36139"/>
    <cellStyle name="Normal 3 14 2 4" xfId="15727"/>
    <cellStyle name="Normal 3 14 2 4 2" xfId="40224"/>
    <cellStyle name="Normal 3 14 2 5" xfId="15728"/>
    <cellStyle name="Normal 3 14 2 5 2" xfId="39680"/>
    <cellStyle name="Normal 3 14 2 6" xfId="15729"/>
    <cellStyle name="Normal 3 14 2 6 2" xfId="39820"/>
    <cellStyle name="Normal 3 14 2 7" xfId="15730"/>
    <cellStyle name="Normal 3 14 2 7 2" xfId="39568"/>
    <cellStyle name="Normal 3 14 2 8" xfId="25362"/>
    <cellStyle name="Normal 3 14 3" xfId="15731"/>
    <cellStyle name="Normal 3 14 3 2" xfId="15732"/>
    <cellStyle name="Normal 3 14 3 2 2" xfId="36140"/>
    <cellStyle name="Normal 3 14 3 3" xfId="15733"/>
    <cellStyle name="Normal 3 14 3 3 2" xfId="36141"/>
    <cellStyle name="Normal 3 14 3 4" xfId="15734"/>
    <cellStyle name="Normal 3 14 3 4 2" xfId="39687"/>
    <cellStyle name="Normal 3 14 3 5" xfId="15735"/>
    <cellStyle name="Normal 3 14 3 5 2" xfId="39990"/>
    <cellStyle name="Normal 3 14 3 6" xfId="15736"/>
    <cellStyle name="Normal 3 14 3 6 2" xfId="39821"/>
    <cellStyle name="Normal 3 14 3 7" xfId="15737"/>
    <cellStyle name="Normal 3 14 3 7 2" xfId="39939"/>
    <cellStyle name="Normal 3 14 3 8" xfId="25363"/>
    <cellStyle name="Normal 3 14 4" xfId="15738"/>
    <cellStyle name="Normal 3 14 4 2" xfId="35686"/>
    <cellStyle name="Normal 3 14 5" xfId="25361"/>
    <cellStyle name="Normal 3 15" xfId="15739"/>
    <cellStyle name="Normal 3 15 2" xfId="15740"/>
    <cellStyle name="Normal 3 15 2 2" xfId="36142"/>
    <cellStyle name="Normal 3 15 3" xfId="15741"/>
    <cellStyle name="Normal 3 15 3 2" xfId="36143"/>
    <cellStyle name="Normal 3 15 4" xfId="15742"/>
    <cellStyle name="Normal 3 15 4 2" xfId="39959"/>
    <cellStyle name="Normal 3 15 5" xfId="15743"/>
    <cellStyle name="Normal 3 15 5 2" xfId="39984"/>
    <cellStyle name="Normal 3 15 6" xfId="15744"/>
    <cellStyle name="Normal 3 15 6 2" xfId="39505"/>
    <cellStyle name="Normal 3 15 7" xfId="15745"/>
    <cellStyle name="Normal 3 15 7 2" xfId="39326"/>
    <cellStyle name="Normal 3 15 8" xfId="25364"/>
    <cellStyle name="Normal 3 16" xfId="15746"/>
    <cellStyle name="Normal 3 16 2" xfId="15747"/>
    <cellStyle name="Normal 3 16 2 2" xfId="36144"/>
    <cellStyle name="Normal 3 16 3" xfId="15748"/>
    <cellStyle name="Normal 3 16 3 2" xfId="36145"/>
    <cellStyle name="Normal 3 16 4" xfId="15749"/>
    <cellStyle name="Normal 3 16 4 2" xfId="39355"/>
    <cellStyle name="Normal 3 16 5" xfId="15750"/>
    <cellStyle name="Normal 3 16 5 2" xfId="40207"/>
    <cellStyle name="Normal 3 16 6" xfId="15751"/>
    <cellStyle name="Normal 3 16 6 2" xfId="39908"/>
    <cellStyle name="Normal 3 16 7" xfId="15752"/>
    <cellStyle name="Normal 3 16 7 2" xfId="39869"/>
    <cellStyle name="Normal 3 16 8" xfId="25365"/>
    <cellStyle name="Normal 3 17" xfId="15753"/>
    <cellStyle name="Normal 3 17 2" xfId="15754"/>
    <cellStyle name="Normal 3 17 2 2" xfId="36146"/>
    <cellStyle name="Normal 3 17 3" xfId="15755"/>
    <cellStyle name="Normal 3 17 3 2" xfId="36147"/>
    <cellStyle name="Normal 3 17 4" xfId="15756"/>
    <cellStyle name="Normal 3 17 4 2" xfId="39960"/>
    <cellStyle name="Normal 3 17 5" xfId="15757"/>
    <cellStyle name="Normal 3 17 5 2" xfId="40037"/>
    <cellStyle name="Normal 3 17 6" xfId="15758"/>
    <cellStyle name="Normal 3 17 6 2" xfId="39291"/>
    <cellStyle name="Normal 3 17 7" xfId="15759"/>
    <cellStyle name="Normal 3 17 7 2" xfId="39940"/>
    <cellStyle name="Normal 3 17 8" xfId="25366"/>
    <cellStyle name="Normal 3 18" xfId="15760"/>
    <cellStyle name="Normal 3 18 2" xfId="15761"/>
    <cellStyle name="Normal 3 18 2 2" xfId="36148"/>
    <cellStyle name="Normal 3 18 3" xfId="15762"/>
    <cellStyle name="Normal 3 18 3 2" xfId="36149"/>
    <cellStyle name="Normal 3 18 4" xfId="15763"/>
    <cellStyle name="Normal 3 18 4 2" xfId="39615"/>
    <cellStyle name="Normal 3 18 5" xfId="15764"/>
    <cellStyle name="Normal 3 18 5 2" xfId="40108"/>
    <cellStyle name="Normal 3 18 6" xfId="15765"/>
    <cellStyle name="Normal 3 18 6 2" xfId="39822"/>
    <cellStyle name="Normal 3 18 7" xfId="15766"/>
    <cellStyle name="Normal 3 18 7 2" xfId="39327"/>
    <cellStyle name="Normal 3 18 8" xfId="25367"/>
    <cellStyle name="Normal 3 19" xfId="15767"/>
    <cellStyle name="Normal 3 19 2" xfId="15768"/>
    <cellStyle name="Normal 3 19 2 2" xfId="36150"/>
    <cellStyle name="Normal 3 19 3" xfId="15769"/>
    <cellStyle name="Normal 3 19 3 2" xfId="36151"/>
    <cellStyle name="Normal 3 19 4" xfId="15770"/>
    <cellStyle name="Normal 3 19 4 2" xfId="39688"/>
    <cellStyle name="Normal 3 19 5" xfId="15771"/>
    <cellStyle name="Normal 3 19 5 2" xfId="40139"/>
    <cellStyle name="Normal 3 19 6" xfId="15772"/>
    <cellStyle name="Normal 3 19 6 2" xfId="39909"/>
    <cellStyle name="Normal 3 19 7" xfId="15773"/>
    <cellStyle name="Normal 3 19 7 2" xfId="39870"/>
    <cellStyle name="Normal 3 19 8" xfId="25368"/>
    <cellStyle name="Normal 3 2" xfId="15774"/>
    <cellStyle name="Normal 3 2 10" xfId="15775"/>
    <cellStyle name="Normal 3 2 10 2" xfId="15776"/>
    <cellStyle name="Normal 3 2 10 2 2" xfId="36152"/>
    <cellStyle name="Normal 3 2 10 3" xfId="15777"/>
    <cellStyle name="Normal 3 2 10 3 2" xfId="36153"/>
    <cellStyle name="Normal 3 2 10 4" xfId="15778"/>
    <cellStyle name="Normal 3 2 10 4 2" xfId="39444"/>
    <cellStyle name="Normal 3 2 10 5" xfId="15779"/>
    <cellStyle name="Normal 3 2 10 5 2" xfId="40077"/>
    <cellStyle name="Normal 3 2 10 6" xfId="15780"/>
    <cellStyle name="Normal 3 2 10 6 2" xfId="39292"/>
    <cellStyle name="Normal 3 2 10 7" xfId="15781"/>
    <cellStyle name="Normal 3 2 10 7 2" xfId="39622"/>
    <cellStyle name="Normal 3 2 10 8" xfId="25370"/>
    <cellStyle name="Normal 3 2 11" xfId="15782"/>
    <cellStyle name="Normal 3 2 11 2" xfId="15783"/>
    <cellStyle name="Normal 3 2 11 2 2" xfId="36154"/>
    <cellStyle name="Normal 3 2 11 3" xfId="15784"/>
    <cellStyle name="Normal 3 2 11 3 2" xfId="36155"/>
    <cellStyle name="Normal 3 2 11 4" xfId="15785"/>
    <cellStyle name="Normal 3 2 11 4 2" xfId="40058"/>
    <cellStyle name="Normal 3 2 11 5" xfId="15786"/>
    <cellStyle name="Normal 3 2 11 5 2" xfId="40174"/>
    <cellStyle name="Normal 3 2 11 6" xfId="15787"/>
    <cellStyle name="Normal 3 2 11 6 2" xfId="39823"/>
    <cellStyle name="Normal 3 2 11 7" xfId="15788"/>
    <cellStyle name="Normal 3 2 11 7 2" xfId="39941"/>
    <cellStyle name="Normal 3 2 11 8" xfId="25371"/>
    <cellStyle name="Normal 3 2 12" xfId="15789"/>
    <cellStyle name="Normal 3 2 12 2" xfId="15790"/>
    <cellStyle name="Normal 3 2 12 2 2" xfId="36156"/>
    <cellStyle name="Normal 3 2 12 3" xfId="15791"/>
    <cellStyle name="Normal 3 2 12 3 2" xfId="36157"/>
    <cellStyle name="Normal 3 2 12 4" xfId="15792"/>
    <cellStyle name="Normal 3 2 12 4 2" xfId="40257"/>
    <cellStyle name="Normal 3 2 12 5" xfId="15793"/>
    <cellStyle name="Normal 3 2 12 5 2" xfId="39679"/>
    <cellStyle name="Normal 3 2 12 6" xfId="15794"/>
    <cellStyle name="Normal 3 2 12 6 2" xfId="39910"/>
    <cellStyle name="Normal 3 2 12 7" xfId="15795"/>
    <cellStyle name="Normal 3 2 12 7 2" xfId="39328"/>
    <cellStyle name="Normal 3 2 12 8" xfId="25372"/>
    <cellStyle name="Normal 3 2 13" xfId="15796"/>
    <cellStyle name="Normal 3 2 13 2" xfId="15797"/>
    <cellStyle name="Normal 3 2 13 2 2" xfId="36158"/>
    <cellStyle name="Normal 3 2 13 3" xfId="15798"/>
    <cellStyle name="Normal 3 2 13 3 2" xfId="36159"/>
    <cellStyle name="Normal 3 2 13 4" xfId="15799"/>
    <cellStyle name="Normal 3 2 13 4 2" xfId="39771"/>
    <cellStyle name="Normal 3 2 13 5" xfId="15800"/>
    <cellStyle name="Normal 3 2 13 5 2" xfId="39349"/>
    <cellStyle name="Normal 3 2 13 6" xfId="15801"/>
    <cellStyle name="Normal 3 2 13 6 2" xfId="39293"/>
    <cellStyle name="Normal 3 2 13 7" xfId="15802"/>
    <cellStyle name="Normal 3 2 13 7 2" xfId="39942"/>
    <cellStyle name="Normal 3 2 13 8" xfId="25373"/>
    <cellStyle name="Normal 3 2 14" xfId="15803"/>
    <cellStyle name="Normal 3 2 14 2" xfId="15804"/>
    <cellStyle name="Normal 3 2 14 2 2" xfId="36160"/>
    <cellStyle name="Normal 3 2 14 3" xfId="15805"/>
    <cellStyle name="Normal 3 2 14 3 2" xfId="36161"/>
    <cellStyle name="Normal 3 2 14 4" xfId="15806"/>
    <cellStyle name="Normal 3 2 14 4 2" xfId="39772"/>
    <cellStyle name="Normal 3 2 14 5" xfId="15807"/>
    <cellStyle name="Normal 3 2 14 5 2" xfId="39991"/>
    <cellStyle name="Normal 3 2 14 6" xfId="15808"/>
    <cellStyle name="Normal 3 2 14 6 2" xfId="39506"/>
    <cellStyle name="Normal 3 2 14 7" xfId="15809"/>
    <cellStyle name="Normal 3 2 14 7 2" xfId="39329"/>
    <cellStyle name="Normal 3 2 14 8" xfId="25374"/>
    <cellStyle name="Normal 3 2 15" xfId="15810"/>
    <cellStyle name="Normal 3 2 15 2" xfId="15811"/>
    <cellStyle name="Normal 3 2 15 2 2" xfId="36162"/>
    <cellStyle name="Normal 3 2 15 3" xfId="15812"/>
    <cellStyle name="Normal 3 2 15 3 2" xfId="36163"/>
    <cellStyle name="Normal 3 2 15 4" xfId="15813"/>
    <cellStyle name="Normal 3 2 15 4 2" xfId="39445"/>
    <cellStyle name="Normal 3 2 15 5" xfId="15814"/>
    <cellStyle name="Normal 3 2 15 5 2" xfId="40062"/>
    <cellStyle name="Normal 3 2 15 6" xfId="15815"/>
    <cellStyle name="Normal 3 2 15 6 2" xfId="39666"/>
    <cellStyle name="Normal 3 2 15 7" xfId="15816"/>
    <cellStyle name="Normal 3 2 15 7 2" xfId="39569"/>
    <cellStyle name="Normal 3 2 15 8" xfId="25375"/>
    <cellStyle name="Normal 3 2 16" xfId="15817"/>
    <cellStyle name="Normal 3 2 16 2" xfId="15818"/>
    <cellStyle name="Normal 3 2 16 2 2" xfId="36164"/>
    <cellStyle name="Normal 3 2 16 3" xfId="15819"/>
    <cellStyle name="Normal 3 2 16 3 2" xfId="36165"/>
    <cellStyle name="Normal 3 2 16 4" xfId="15820"/>
    <cellStyle name="Normal 3 2 16 4 2" xfId="39773"/>
    <cellStyle name="Normal 3 2 16 5" xfId="15821"/>
    <cellStyle name="Normal 3 2 16 5 2" xfId="40208"/>
    <cellStyle name="Normal 3 2 16 6" xfId="15822"/>
    <cellStyle name="Normal 3 2 16 6 2" xfId="40163"/>
    <cellStyle name="Normal 3 2 16 7" xfId="15823"/>
    <cellStyle name="Normal 3 2 16 7 2" xfId="39672"/>
    <cellStyle name="Normal 3 2 16 8" xfId="25376"/>
    <cellStyle name="Normal 3 2 17" xfId="15824"/>
    <cellStyle name="Normal 3 2 17 2" xfId="15825"/>
    <cellStyle name="Normal 3 2 17 2 2" xfId="36166"/>
    <cellStyle name="Normal 3 2 17 3" xfId="15826"/>
    <cellStyle name="Normal 3 2 17 3 2" xfId="36167"/>
    <cellStyle name="Normal 3 2 17 4" xfId="15827"/>
    <cellStyle name="Normal 3 2 17 4 2" xfId="39774"/>
    <cellStyle name="Normal 3 2 17 5" xfId="15828"/>
    <cellStyle name="Normal 3 2 17 5 2" xfId="40036"/>
    <cellStyle name="Normal 3 2 17 6" xfId="15829"/>
    <cellStyle name="Normal 3 2 17 6 2" xfId="39507"/>
    <cellStyle name="Normal 3 2 17 7" xfId="15830"/>
    <cellStyle name="Normal 3 2 17 7 2" xfId="40168"/>
    <cellStyle name="Normal 3 2 17 8" xfId="25377"/>
    <cellStyle name="Normal 3 2 18" xfId="15831"/>
    <cellStyle name="Normal 3 2 18 2" xfId="25378"/>
    <cellStyle name="Normal 3 2 19" xfId="15832"/>
    <cellStyle name="Normal 3 2 19 2" xfId="25379"/>
    <cellStyle name="Normal 3 2 2" xfId="15833"/>
    <cellStyle name="Normal 3 2 2 2" xfId="15834"/>
    <cellStyle name="Normal 3 2 2 2 2" xfId="36168"/>
    <cellStyle name="Normal 3 2 2 3" xfId="15835"/>
    <cellStyle name="Normal 3 2 2 3 2" xfId="36169"/>
    <cellStyle name="Normal 3 2 2 4" xfId="15836"/>
    <cellStyle name="Normal 3 2 2 4 2" xfId="39446"/>
    <cellStyle name="Normal 3 2 2 5" xfId="15837"/>
    <cellStyle name="Normal 3 2 2 5 2" xfId="40273"/>
    <cellStyle name="Normal 3 2 2 6" xfId="15838"/>
    <cellStyle name="Normal 3 2 2 6 2" xfId="40087"/>
    <cellStyle name="Normal 3 2 2 7" xfId="15839"/>
    <cellStyle name="Normal 3 2 2 7 2" xfId="39570"/>
    <cellStyle name="Normal 3 2 2 8" xfId="25380"/>
    <cellStyle name="Normal 3 2 20" xfId="15840"/>
    <cellStyle name="Normal 3 2 20 2" xfId="25381"/>
    <cellStyle name="Normal 3 2 21" xfId="15841"/>
    <cellStyle name="Normal 3 2 21 2" xfId="25382"/>
    <cellStyle name="Normal 3 2 22" xfId="15842"/>
    <cellStyle name="Normal 3 2 22 2" xfId="25383"/>
    <cellStyle name="Normal 3 2 23" xfId="15843"/>
    <cellStyle name="Normal 3 2 23 2" xfId="25384"/>
    <cellStyle name="Normal 3 2 24" xfId="15844"/>
    <cellStyle name="Normal 3 2 24 2" xfId="25385"/>
    <cellStyle name="Normal 3 2 25" xfId="15845"/>
    <cellStyle name="Normal 3 2 25 2" xfId="25386"/>
    <cellStyle name="Normal 3 2 26" xfId="15846"/>
    <cellStyle name="Normal 3 2 26 2" xfId="25387"/>
    <cellStyle name="Normal 3 2 27" xfId="15847"/>
    <cellStyle name="Normal 3 2 27 2" xfId="25388"/>
    <cellStyle name="Normal 3 2 28" xfId="15848"/>
    <cellStyle name="Normal 3 2 28 2" xfId="25389"/>
    <cellStyle name="Normal 3 2 29" xfId="15849"/>
    <cellStyle name="Normal 3 2 29 2" xfId="25390"/>
    <cellStyle name="Normal 3 2 3" xfId="15850"/>
    <cellStyle name="Normal 3 2 3 2" xfId="15851"/>
    <cellStyle name="Normal 3 2 3 2 2" xfId="36170"/>
    <cellStyle name="Normal 3 2 3 3" xfId="15852"/>
    <cellStyle name="Normal 3 2 3 3 2" xfId="36171"/>
    <cellStyle name="Normal 3 2 3 4" xfId="15853"/>
    <cellStyle name="Normal 3 2 3 4 2" xfId="39775"/>
    <cellStyle name="Normal 3 2 3 5" xfId="15854"/>
    <cellStyle name="Normal 3 2 3 5 2" xfId="40138"/>
    <cellStyle name="Normal 3 2 3 6" xfId="15855"/>
    <cellStyle name="Normal 3 2 3 6 2" xfId="40133"/>
    <cellStyle name="Normal 3 2 3 7" xfId="15856"/>
    <cellStyle name="Normal 3 2 3 7 2" xfId="40082"/>
    <cellStyle name="Normal 3 2 3 8" xfId="25391"/>
    <cellStyle name="Normal 3 2 30" xfId="15857"/>
    <cellStyle name="Normal 3 2 30 2" xfId="25392"/>
    <cellStyle name="Normal 3 2 31" xfId="15858"/>
    <cellStyle name="Normal 3 2 31 2" xfId="25393"/>
    <cellStyle name="Normal 3 2 32" xfId="15859"/>
    <cellStyle name="Normal 3 2 32 2" xfId="25394"/>
    <cellStyle name="Normal 3 2 33" xfId="15860"/>
    <cellStyle name="Normal 3 2 33 2" xfId="25395"/>
    <cellStyle name="Normal 3 2 34" xfId="15861"/>
    <cellStyle name="Normal 3 2 34 2" xfId="25396"/>
    <cellStyle name="Normal 3 2 35" xfId="15862"/>
    <cellStyle name="Normal 3 2 35 2" xfId="25397"/>
    <cellStyle name="Normal 3 2 36" xfId="15863"/>
    <cellStyle name="Normal 3 2 36 2" xfId="25398"/>
    <cellStyle name="Normal 3 2 37" xfId="25369"/>
    <cellStyle name="Normal 3 2 4" xfId="15864"/>
    <cellStyle name="Normal 3 2 4 2" xfId="15865"/>
    <cellStyle name="Normal 3 2 4 2 2" xfId="36172"/>
    <cellStyle name="Normal 3 2 4 3" xfId="15866"/>
    <cellStyle name="Normal 3 2 4 3 2" xfId="36173"/>
    <cellStyle name="Normal 3 2 4 4" xfId="15867"/>
    <cellStyle name="Normal 3 2 4 4 2" xfId="39776"/>
    <cellStyle name="Normal 3 2 4 5" xfId="15868"/>
    <cellStyle name="Normal 3 2 4 5 2" xfId="40078"/>
    <cellStyle name="Normal 3 2 4 6" xfId="15869"/>
    <cellStyle name="Normal 3 2 4 6 2" xfId="39508"/>
    <cellStyle name="Normal 3 2 4 7" xfId="15870"/>
    <cellStyle name="Normal 3 2 4 7 2" xfId="40237"/>
    <cellStyle name="Normal 3 2 4 8" xfId="25399"/>
    <cellStyle name="Normal 3 2 5" xfId="15871"/>
    <cellStyle name="Normal 3 2 5 2" xfId="15872"/>
    <cellStyle name="Normal 3 2 5 2 2" xfId="36174"/>
    <cellStyle name="Normal 3 2 5 3" xfId="15873"/>
    <cellStyle name="Normal 3 2 5 3 2" xfId="36175"/>
    <cellStyle name="Normal 3 2 5 4" xfId="15874"/>
    <cellStyle name="Normal 3 2 5 4 2" xfId="39447"/>
    <cellStyle name="Normal 3 2 5 5" xfId="15875"/>
    <cellStyle name="Normal 3 2 5 5 2" xfId="39205"/>
    <cellStyle name="Normal 3 2 5 6" xfId="15876"/>
    <cellStyle name="Normal 3 2 5 6 2" xfId="40002"/>
    <cellStyle name="Normal 3 2 5 7" xfId="15877"/>
    <cellStyle name="Normal 3 2 5 7 2" xfId="39571"/>
    <cellStyle name="Normal 3 2 5 8" xfId="25400"/>
    <cellStyle name="Normal 3 2 6" xfId="15878"/>
    <cellStyle name="Normal 3 2 6 2" xfId="15879"/>
    <cellStyle name="Normal 3 2 6 2 2" xfId="36176"/>
    <cellStyle name="Normal 3 2 6 3" xfId="15880"/>
    <cellStyle name="Normal 3 2 6 3 2" xfId="36177"/>
    <cellStyle name="Normal 3 2 6 4" xfId="15881"/>
    <cellStyle name="Normal 3 2 6 4 2" xfId="39777"/>
    <cellStyle name="Normal 3 2 6 5" xfId="15882"/>
    <cellStyle name="Normal 3 2 6 5 2" xfId="40173"/>
    <cellStyle name="Normal 3 2 6 6" xfId="15883"/>
    <cellStyle name="Normal 3 2 6 6 2" xfId="40026"/>
    <cellStyle name="Normal 3 2 6 7" xfId="15884"/>
    <cellStyle name="Normal 3 2 6 7 2" xfId="40110"/>
    <cellStyle name="Normal 3 2 6 8" xfId="25401"/>
    <cellStyle name="Normal 3 2 7" xfId="15885"/>
    <cellStyle name="Normal 3 2 7 2" xfId="15886"/>
    <cellStyle name="Normal 3 2 7 2 2" xfId="36178"/>
    <cellStyle name="Normal 3 2 7 3" xfId="15887"/>
    <cellStyle name="Normal 3 2 7 3 2" xfId="36179"/>
    <cellStyle name="Normal 3 2 7 4" xfId="15888"/>
    <cellStyle name="Normal 3 2 7 4 2" xfId="39778"/>
    <cellStyle name="Normal 3 2 7 5" xfId="15889"/>
    <cellStyle name="Normal 3 2 7 5 2" xfId="39678"/>
    <cellStyle name="Normal 3 2 7 6" xfId="15890"/>
    <cellStyle name="Normal 3 2 7 6 2" xfId="39509"/>
    <cellStyle name="Normal 3 2 7 7" xfId="15891"/>
    <cellStyle name="Normal 3 2 7 7 2" xfId="40031"/>
    <cellStyle name="Normal 3 2 7 8" xfId="25402"/>
    <cellStyle name="Normal 3 2 8" xfId="15892"/>
    <cellStyle name="Normal 3 2 8 2" xfId="15893"/>
    <cellStyle name="Normal 3 2 8 2 2" xfId="36180"/>
    <cellStyle name="Normal 3 2 8 3" xfId="15894"/>
    <cellStyle name="Normal 3 2 8 3 2" xfId="36181"/>
    <cellStyle name="Normal 3 2 8 4" xfId="15895"/>
    <cellStyle name="Normal 3 2 8 4 2" xfId="39654"/>
    <cellStyle name="Normal 3 2 8 5" xfId="15896"/>
    <cellStyle name="Normal 3 2 8 5 2" xfId="39348"/>
    <cellStyle name="Normal 3 2 8 6" xfId="15897"/>
    <cellStyle name="Normal 3 2 8 6 2" xfId="40214"/>
    <cellStyle name="Normal 3 2 8 7" xfId="15898"/>
    <cellStyle name="Normal 3 2 8 7 2" xfId="39572"/>
    <cellStyle name="Normal 3 2 8 8" xfId="25403"/>
    <cellStyle name="Normal 3 2 9" xfId="15899"/>
    <cellStyle name="Normal 3 2 9 2" xfId="15900"/>
    <cellStyle name="Normal 3 2 9 2 2" xfId="36182"/>
    <cellStyle name="Normal 3 2 9 3" xfId="15901"/>
    <cellStyle name="Normal 3 2 9 3 2" xfId="36183"/>
    <cellStyle name="Normal 3 2 9 4" xfId="15902"/>
    <cellStyle name="Normal 3 2 9 4 2" xfId="39655"/>
    <cellStyle name="Normal 3 2 9 5" xfId="15903"/>
    <cellStyle name="Normal 3 2 9 5 2" xfId="40051"/>
    <cellStyle name="Normal 3 2 9 6" xfId="15904"/>
    <cellStyle name="Normal 3 2 9 6 2" xfId="40198"/>
    <cellStyle name="Normal 3 2 9 7" xfId="15905"/>
    <cellStyle name="Normal 3 2 9 7 2" xfId="40045"/>
    <cellStyle name="Normal 3 2 9 8" xfId="25404"/>
    <cellStyle name="Normal 3 20" xfId="15906"/>
    <cellStyle name="Normal 3 20 10" xfId="15907"/>
    <cellStyle name="Normal 3 20 10 2" xfId="25406"/>
    <cellStyle name="Normal 3 20 11" xfId="15908"/>
    <cellStyle name="Normal 3 20 11 2" xfId="25407"/>
    <cellStyle name="Normal 3 20 12" xfId="15909"/>
    <cellStyle name="Normal 3 20 12 2" xfId="25408"/>
    <cellStyle name="Normal 3 20 13" xfId="15910"/>
    <cellStyle name="Normal 3 20 13 2" xfId="25409"/>
    <cellStyle name="Normal 3 20 14" xfId="15911"/>
    <cellStyle name="Normal 3 20 14 2" xfId="25410"/>
    <cellStyle name="Normal 3 20 15" xfId="15912"/>
    <cellStyle name="Normal 3 20 15 2" xfId="25411"/>
    <cellStyle name="Normal 3 20 16" xfId="15913"/>
    <cellStyle name="Normal 3 20 16 2" xfId="25412"/>
    <cellStyle name="Normal 3 20 17" xfId="15914"/>
    <cellStyle name="Normal 3 20 17 2" xfId="25413"/>
    <cellStyle name="Normal 3 20 18" xfId="15915"/>
    <cellStyle name="Normal 3 20 18 2" xfId="35687"/>
    <cellStyle name="Normal 3 20 19" xfId="25405"/>
    <cellStyle name="Normal 3 20 2" xfId="15916"/>
    <cellStyle name="Normal 3 20 2 2" xfId="15917"/>
    <cellStyle name="Normal 3 20 2 2 2" xfId="36184"/>
    <cellStyle name="Normal 3 20 2 3" xfId="15918"/>
    <cellStyle name="Normal 3 20 2 3 2" xfId="36185"/>
    <cellStyle name="Normal 3 20 2 4" xfId="15919"/>
    <cellStyle name="Normal 3 20 2 4 2" xfId="39779"/>
    <cellStyle name="Normal 3 20 2 5" xfId="15920"/>
    <cellStyle name="Normal 3 20 2 5 2" xfId="39389"/>
    <cellStyle name="Normal 3 20 2 6" xfId="15921"/>
    <cellStyle name="Normal 3 20 2 6 2" xfId="39510"/>
    <cellStyle name="Normal 3 20 2 7" xfId="15922"/>
    <cellStyle name="Normal 3 20 2 7 2" xfId="40059"/>
    <cellStyle name="Normal 3 20 2 8" xfId="25414"/>
    <cellStyle name="Normal 3 20 3" xfId="15923"/>
    <cellStyle name="Normal 3 20 3 2" xfId="25415"/>
    <cellStyle name="Normal 3 20 4" xfId="15924"/>
    <cellStyle name="Normal 3 20 4 2" xfId="25416"/>
    <cellStyle name="Normal 3 20 5" xfId="15925"/>
    <cellStyle name="Normal 3 20 5 2" xfId="25417"/>
    <cellStyle name="Normal 3 20 6" xfId="15926"/>
    <cellStyle name="Normal 3 20 6 2" xfId="25418"/>
    <cellStyle name="Normal 3 20 7" xfId="15927"/>
    <cellStyle name="Normal 3 20 7 2" xfId="25419"/>
    <cellStyle name="Normal 3 20 8" xfId="15928"/>
    <cellStyle name="Normal 3 20 8 2" xfId="25420"/>
    <cellStyle name="Normal 3 20 9" xfId="15929"/>
    <cellStyle name="Normal 3 20 9 2" xfId="25421"/>
    <cellStyle name="Normal 3 21" xfId="15930"/>
    <cellStyle name="Normal 3 21 2" xfId="15931"/>
    <cellStyle name="Normal 3 21 2 2" xfId="36186"/>
    <cellStyle name="Normal 3 21 3" xfId="15932"/>
    <cellStyle name="Normal 3 21 3 2" xfId="36187"/>
    <cellStyle name="Normal 3 21 4" xfId="15933"/>
    <cellStyle name="Normal 3 21 4 2" xfId="39780"/>
    <cellStyle name="Normal 3 21 5" xfId="15934"/>
    <cellStyle name="Normal 3 21 5 2" xfId="40179"/>
    <cellStyle name="Normal 3 21 6" xfId="15935"/>
    <cellStyle name="Normal 3 21 6 2" xfId="40246"/>
    <cellStyle name="Normal 3 21 7" xfId="15936"/>
    <cellStyle name="Normal 3 21 7 2" xfId="39573"/>
    <cellStyle name="Normal 3 21 8" xfId="25422"/>
    <cellStyle name="Normal 3 22" xfId="15937"/>
    <cellStyle name="Normal 3 22 2" xfId="15938"/>
    <cellStyle name="Normal 3 22 2 2" xfId="36188"/>
    <cellStyle name="Normal 3 22 3" xfId="15939"/>
    <cellStyle name="Normal 3 22 3 2" xfId="36189"/>
    <cellStyle name="Normal 3 22 4" xfId="15940"/>
    <cellStyle name="Normal 3 22 4 2" xfId="40153"/>
    <cellStyle name="Normal 3 22 5" xfId="15941"/>
    <cellStyle name="Normal 3 22 5 2" xfId="39275"/>
    <cellStyle name="Normal 3 22 6" xfId="15942"/>
    <cellStyle name="Normal 3 22 6 2" xfId="39294"/>
    <cellStyle name="Normal 3 22 7" xfId="15943"/>
    <cellStyle name="Normal 3 22 7 2" xfId="40241"/>
    <cellStyle name="Normal 3 22 8" xfId="25423"/>
    <cellStyle name="Normal 3 23" xfId="15944"/>
    <cellStyle name="Normal 3 23 2" xfId="15945"/>
    <cellStyle name="Normal 3 23 2 2" xfId="36190"/>
    <cellStyle name="Normal 3 23 3" xfId="15946"/>
    <cellStyle name="Normal 3 23 3 2" xfId="36191"/>
    <cellStyle name="Normal 3 23 4" xfId="15947"/>
    <cellStyle name="Normal 3 23 4 2" xfId="40095"/>
    <cellStyle name="Normal 3 23 5" xfId="15948"/>
    <cellStyle name="Normal 3 23 5 2" xfId="39609"/>
    <cellStyle name="Normal 3 23 6" xfId="15949"/>
    <cellStyle name="Normal 3 23 6 2" xfId="39511"/>
    <cellStyle name="Normal 3 23 7" xfId="15950"/>
    <cellStyle name="Normal 3 23 7 2" xfId="39330"/>
    <cellStyle name="Normal 3 23 8" xfId="25424"/>
    <cellStyle name="Normal 3 24" xfId="15951"/>
    <cellStyle name="Normal 3 24 2" xfId="15952"/>
    <cellStyle name="Normal 3 24 2 2" xfId="36192"/>
    <cellStyle name="Normal 3 24 3" xfId="15953"/>
    <cellStyle name="Normal 3 24 3 2" xfId="36193"/>
    <cellStyle name="Normal 3 24 4" xfId="15954"/>
    <cellStyle name="Normal 3 24 4 2" xfId="39449"/>
    <cellStyle name="Normal 3 24 5" xfId="15955"/>
    <cellStyle name="Normal 3 24 5 2" xfId="39253"/>
    <cellStyle name="Normal 3 24 6" xfId="15956"/>
    <cellStyle name="Normal 3 24 6 2" xfId="39512"/>
    <cellStyle name="Normal 3 24 7" xfId="15957"/>
    <cellStyle name="Normal 3 24 7 2" xfId="39574"/>
    <cellStyle name="Normal 3 24 8" xfId="25425"/>
    <cellStyle name="Normal 3 25" xfId="15958"/>
    <cellStyle name="Normal 3 25 2" xfId="25426"/>
    <cellStyle name="Normal 3 26" xfId="15959"/>
    <cellStyle name="Normal 3 26 2" xfId="25427"/>
    <cellStyle name="Normal 3 27" xfId="15960"/>
    <cellStyle name="Normal 3 27 2" xfId="25428"/>
    <cellStyle name="Normal 3 28" xfId="15961"/>
    <cellStyle name="Normal 3 28 2" xfId="25429"/>
    <cellStyle name="Normal 3 29" xfId="15962"/>
    <cellStyle name="Normal 3 29 2" xfId="25430"/>
    <cellStyle name="Normal 3 3" xfId="15963"/>
    <cellStyle name="Normal 3 3 10" xfId="15964"/>
    <cellStyle name="Normal 3 3 10 2" xfId="15965"/>
    <cellStyle name="Normal 3 3 10 2 2" xfId="36194"/>
    <cellStyle name="Normal 3 3 10 3" xfId="15966"/>
    <cellStyle name="Normal 3 3 10 3 2" xfId="36195"/>
    <cellStyle name="Normal 3 3 10 4" xfId="15967"/>
    <cellStyle name="Normal 3 3 10 4 2" xfId="40116"/>
    <cellStyle name="Normal 3 3 10 5" xfId="15968"/>
    <cellStyle name="Normal 3 3 10 5 2" xfId="39232"/>
    <cellStyle name="Normal 3 3 10 6" xfId="15969"/>
    <cellStyle name="Normal 3 3 10 6 2" xfId="39513"/>
    <cellStyle name="Normal 3 3 10 7" xfId="15970"/>
    <cellStyle name="Normal 3 3 10 7 2" xfId="39943"/>
    <cellStyle name="Normal 3 3 10 8" xfId="25432"/>
    <cellStyle name="Normal 3 3 11" xfId="15971"/>
    <cellStyle name="Normal 3 3 11 2" xfId="15972"/>
    <cellStyle name="Normal 3 3 11 2 2" xfId="36196"/>
    <cellStyle name="Normal 3 3 11 3" xfId="15973"/>
    <cellStyle name="Normal 3 3 11 3 2" xfId="36197"/>
    <cellStyle name="Normal 3 3 11 4" xfId="15974"/>
    <cellStyle name="Normal 3 3 11 4 2" xfId="39781"/>
    <cellStyle name="Normal 3 3 11 5" xfId="15975"/>
    <cellStyle name="Normal 3 3 11 5 2" xfId="39218"/>
    <cellStyle name="Normal 3 3 11 6" xfId="15976"/>
    <cellStyle name="Normal 3 3 11 6 2" xfId="39514"/>
    <cellStyle name="Normal 3 3 11 7" xfId="15977"/>
    <cellStyle name="Normal 3 3 11 7 2" xfId="39331"/>
    <cellStyle name="Normal 3 3 11 8" xfId="25433"/>
    <cellStyle name="Normal 3 3 12" xfId="15978"/>
    <cellStyle name="Normal 3 3 12 2" xfId="15979"/>
    <cellStyle name="Normal 3 3 12 2 2" xfId="36198"/>
    <cellStyle name="Normal 3 3 12 3" xfId="15980"/>
    <cellStyle name="Normal 3 3 12 3 2" xfId="36199"/>
    <cellStyle name="Normal 3 3 12 4" xfId="15981"/>
    <cellStyle name="Normal 3 3 12 4 2" xfId="40016"/>
    <cellStyle name="Normal 3 3 12 5" xfId="15982"/>
    <cellStyle name="Normal 3 3 12 5 2" xfId="39204"/>
    <cellStyle name="Normal 3 3 12 6" xfId="15983"/>
    <cellStyle name="Normal 3 3 12 6 2" xfId="39515"/>
    <cellStyle name="Normal 3 3 12 7" xfId="15984"/>
    <cellStyle name="Normal 3 3 12 7 2" xfId="39575"/>
    <cellStyle name="Normal 3 3 12 8" xfId="25434"/>
    <cellStyle name="Normal 3 3 13" xfId="15985"/>
    <cellStyle name="Normal 3 3 13 2" xfId="15986"/>
    <cellStyle name="Normal 3 3 13 2 2" xfId="36200"/>
    <cellStyle name="Normal 3 3 13 3" xfId="15987"/>
    <cellStyle name="Normal 3 3 13 3 2" xfId="36201"/>
    <cellStyle name="Normal 3 3 13 4" xfId="15988"/>
    <cellStyle name="Normal 3 3 13 4 2" xfId="40223"/>
    <cellStyle name="Normal 3 3 13 5" xfId="15989"/>
    <cellStyle name="Normal 3 3 13 5 2" xfId="39626"/>
    <cellStyle name="Normal 3 3 13 6" xfId="15990"/>
    <cellStyle name="Normal 3 3 13 6 2" xfId="39516"/>
    <cellStyle name="Normal 3 3 13 7" xfId="15991"/>
    <cellStyle name="Normal 3 3 13 7 2" xfId="39576"/>
    <cellStyle name="Normal 3 3 13 8" xfId="25435"/>
    <cellStyle name="Normal 3 3 14" xfId="15992"/>
    <cellStyle name="Normal 3 3 14 2" xfId="15993"/>
    <cellStyle name="Normal 3 3 14 2 2" xfId="36202"/>
    <cellStyle name="Normal 3 3 14 3" xfId="15994"/>
    <cellStyle name="Normal 3 3 14 3 2" xfId="36203"/>
    <cellStyle name="Normal 3 3 14 4" xfId="15995"/>
    <cellStyle name="Normal 3 3 14 4 2" xfId="39782"/>
    <cellStyle name="Normal 3 3 14 5" xfId="15996"/>
    <cellStyle name="Normal 3 3 14 5 2" xfId="39901"/>
    <cellStyle name="Normal 3 3 14 6" xfId="15997"/>
    <cellStyle name="Normal 3 3 14 6 2" xfId="39517"/>
    <cellStyle name="Normal 3 3 14 7" xfId="15998"/>
    <cellStyle name="Normal 3 3 14 7 2" xfId="39577"/>
    <cellStyle name="Normal 3 3 14 8" xfId="25436"/>
    <cellStyle name="Normal 3 3 15" xfId="15999"/>
    <cellStyle name="Normal 3 3 15 2" xfId="16000"/>
    <cellStyle name="Normal 3 3 15 2 2" xfId="36204"/>
    <cellStyle name="Normal 3 3 15 3" xfId="16001"/>
    <cellStyle name="Normal 3 3 15 3 2" xfId="36205"/>
    <cellStyle name="Normal 3 3 15 4" xfId="16002"/>
    <cellStyle name="Normal 3 3 15 4 2" xfId="40182"/>
    <cellStyle name="Normal 3 3 15 5" xfId="16003"/>
    <cellStyle name="Normal 3 3 15 5 2" xfId="39254"/>
    <cellStyle name="Normal 3 3 15 6" xfId="16004"/>
    <cellStyle name="Normal 3 3 15 6 2" xfId="39824"/>
    <cellStyle name="Normal 3 3 15 7" xfId="16005"/>
    <cellStyle name="Normal 3 3 15 7 2" xfId="39871"/>
    <cellStyle name="Normal 3 3 15 8" xfId="25437"/>
    <cellStyle name="Normal 3 3 16" xfId="16006"/>
    <cellStyle name="Normal 3 3 16 2" xfId="16007"/>
    <cellStyle name="Normal 3 3 16 2 2" xfId="36206"/>
    <cellStyle name="Normal 3 3 16 3" xfId="16008"/>
    <cellStyle name="Normal 3 3 16 3 2" xfId="36207"/>
    <cellStyle name="Normal 3 3 16 4" xfId="16009"/>
    <cellStyle name="Normal 3 3 16 4 2" xfId="40256"/>
    <cellStyle name="Normal 3 3 16 5" xfId="16010"/>
    <cellStyle name="Normal 3 3 16 5 2" xfId="39629"/>
    <cellStyle name="Normal 3 3 16 6" xfId="16011"/>
    <cellStyle name="Normal 3 3 16 6 2" xfId="39825"/>
    <cellStyle name="Normal 3 3 16 7" xfId="16012"/>
    <cellStyle name="Normal 3 3 16 7 2" xfId="39872"/>
    <cellStyle name="Normal 3 3 16 8" xfId="25438"/>
    <cellStyle name="Normal 3 3 17" xfId="16013"/>
    <cellStyle name="Normal 3 3 17 2" xfId="16014"/>
    <cellStyle name="Normal 3 3 17 2 2" xfId="36208"/>
    <cellStyle name="Normal 3 3 17 3" xfId="16015"/>
    <cellStyle name="Normal 3 3 17 3 2" xfId="36209"/>
    <cellStyle name="Normal 3 3 17 4" xfId="16016"/>
    <cellStyle name="Normal 3 3 17 4 2" xfId="39450"/>
    <cellStyle name="Normal 3 3 17 5" xfId="16017"/>
    <cellStyle name="Normal 3 3 17 5 2" xfId="39233"/>
    <cellStyle name="Normal 3 3 17 6" xfId="16018"/>
    <cellStyle name="Normal 3 3 17 6 2" xfId="39518"/>
    <cellStyle name="Normal 3 3 17 7" xfId="16019"/>
    <cellStyle name="Normal 3 3 17 7 2" xfId="39578"/>
    <cellStyle name="Normal 3 3 17 8" xfId="25439"/>
    <cellStyle name="Normal 3 3 18" xfId="16020"/>
    <cellStyle name="Normal 3 3 18 2" xfId="25440"/>
    <cellStyle name="Normal 3 3 19" xfId="16021"/>
    <cellStyle name="Normal 3 3 19 2" xfId="25441"/>
    <cellStyle name="Normal 3 3 2" xfId="16022"/>
    <cellStyle name="Normal 3 3 2 2" xfId="16023"/>
    <cellStyle name="Normal 3 3 2 2 2" xfId="36210"/>
    <cellStyle name="Normal 3 3 2 3" xfId="16024"/>
    <cellStyle name="Normal 3 3 2 3 2" xfId="36211"/>
    <cellStyle name="Normal 3 3 2 4" xfId="16025"/>
    <cellStyle name="Normal 3 3 2 4 2" xfId="39656"/>
    <cellStyle name="Normal 3 3 2 5" xfId="16026"/>
    <cellStyle name="Normal 3 3 2 5 2" xfId="39388"/>
    <cellStyle name="Normal 3 3 2 6" xfId="16027"/>
    <cellStyle name="Normal 3 3 2 6 2" xfId="39826"/>
    <cellStyle name="Normal 3 3 2 7" xfId="16028"/>
    <cellStyle name="Normal 3 3 2 7 2" xfId="39873"/>
    <cellStyle name="Normal 3 3 2 8" xfId="25442"/>
    <cellStyle name="Normal 3 3 20" xfId="16029"/>
    <cellStyle name="Normal 3 3 20 2" xfId="25443"/>
    <cellStyle name="Normal 3 3 21" xfId="16030"/>
    <cellStyle name="Normal 3 3 21 2" xfId="25444"/>
    <cellStyle name="Normal 3 3 22" xfId="16031"/>
    <cellStyle name="Normal 3 3 22 2" xfId="25445"/>
    <cellStyle name="Normal 3 3 23" xfId="16032"/>
    <cellStyle name="Normal 3 3 23 2" xfId="25446"/>
    <cellStyle name="Normal 3 3 24" xfId="16033"/>
    <cellStyle name="Normal 3 3 24 2" xfId="25447"/>
    <cellStyle name="Normal 3 3 25" xfId="16034"/>
    <cellStyle name="Normal 3 3 25 2" xfId="25448"/>
    <cellStyle name="Normal 3 3 26" xfId="16035"/>
    <cellStyle name="Normal 3 3 26 2" xfId="25449"/>
    <cellStyle name="Normal 3 3 27" xfId="16036"/>
    <cellStyle name="Normal 3 3 27 2" xfId="25450"/>
    <cellStyle name="Normal 3 3 28" xfId="16037"/>
    <cellStyle name="Normal 3 3 28 2" xfId="25451"/>
    <cellStyle name="Normal 3 3 29" xfId="16038"/>
    <cellStyle name="Normal 3 3 29 2" xfId="25452"/>
    <cellStyle name="Normal 3 3 3" xfId="16039"/>
    <cellStyle name="Normal 3 3 3 2" xfId="16040"/>
    <cellStyle name="Normal 3 3 3 2 2" xfId="36212"/>
    <cellStyle name="Normal 3 3 3 3" xfId="16041"/>
    <cellStyle name="Normal 3 3 3 3 2" xfId="36213"/>
    <cellStyle name="Normal 3 3 3 4" xfId="16042"/>
    <cellStyle name="Normal 3 3 3 4 2" xfId="39657"/>
    <cellStyle name="Normal 3 3 3 5" xfId="16043"/>
    <cellStyle name="Normal 3 3 3 5 2" xfId="39347"/>
    <cellStyle name="Normal 3 3 3 6" xfId="16044"/>
    <cellStyle name="Normal 3 3 3 6 2" xfId="39827"/>
    <cellStyle name="Normal 3 3 3 7" xfId="16045"/>
    <cellStyle name="Normal 3 3 3 7 2" xfId="39874"/>
    <cellStyle name="Normal 3 3 3 8" xfId="25453"/>
    <cellStyle name="Normal 3 3 30" xfId="16046"/>
    <cellStyle name="Normal 3 3 30 2" xfId="25454"/>
    <cellStyle name="Normal 3 3 31" xfId="16047"/>
    <cellStyle name="Normal 3 3 31 2" xfId="25455"/>
    <cellStyle name="Normal 3 3 32" xfId="16048"/>
    <cellStyle name="Normal 3 3 32 2" xfId="25456"/>
    <cellStyle name="Normal 3 3 33" xfId="16049"/>
    <cellStyle name="Normal 3 3 33 2" xfId="25457"/>
    <cellStyle name="Normal 3 3 34" xfId="16050"/>
    <cellStyle name="Normal 3 3 34 2" xfId="25458"/>
    <cellStyle name="Normal 3 3 35" xfId="16051"/>
    <cellStyle name="Normal 3 3 35 2" xfId="25459"/>
    <cellStyle name="Normal 3 3 36" xfId="16052"/>
    <cellStyle name="Normal 3 3 36 2" xfId="25460"/>
    <cellStyle name="Normal 3 3 37" xfId="25431"/>
    <cellStyle name="Normal 3 3 4" xfId="16053"/>
    <cellStyle name="Normal 3 3 4 2" xfId="16054"/>
    <cellStyle name="Normal 3 3 4 2 2" xfId="36214"/>
    <cellStyle name="Normal 3 3 4 3" xfId="16055"/>
    <cellStyle name="Normal 3 3 4 3 2" xfId="36215"/>
    <cellStyle name="Normal 3 3 4 4" xfId="16056"/>
    <cellStyle name="Normal 3 3 4 4 2" xfId="39451"/>
    <cellStyle name="Normal 3 3 4 5" xfId="16057"/>
    <cellStyle name="Normal 3 3 4 5 2" xfId="39993"/>
    <cellStyle name="Normal 3 3 4 6" xfId="16058"/>
    <cellStyle name="Normal 3 3 4 6 2" xfId="39911"/>
    <cellStyle name="Normal 3 3 4 7" xfId="16059"/>
    <cellStyle name="Normal 3 3 4 7 2" xfId="39579"/>
    <cellStyle name="Normal 3 3 4 8" xfId="25461"/>
    <cellStyle name="Normal 3 3 5" xfId="16060"/>
    <cellStyle name="Normal 3 3 5 2" xfId="16061"/>
    <cellStyle name="Normal 3 3 5 2 2" xfId="36216"/>
    <cellStyle name="Normal 3 3 5 3" xfId="16062"/>
    <cellStyle name="Normal 3 3 5 3 2" xfId="36217"/>
    <cellStyle name="Normal 3 3 5 4" xfId="16063"/>
    <cellStyle name="Normal 3 3 5 4 2" xfId="40154"/>
    <cellStyle name="Normal 3 3 5 5" xfId="16064"/>
    <cellStyle name="Normal 3 3 5 5 2" xfId="39252"/>
    <cellStyle name="Normal 3 3 5 6" xfId="16065"/>
    <cellStyle name="Normal 3 3 5 6 2" xfId="39295"/>
    <cellStyle name="Normal 3 3 5 7" xfId="16066"/>
    <cellStyle name="Normal 3 3 5 7 2" xfId="39980"/>
    <cellStyle name="Normal 3 3 5 8" xfId="25462"/>
    <cellStyle name="Normal 3 3 6" xfId="16067"/>
    <cellStyle name="Normal 3 3 6 2" xfId="16068"/>
    <cellStyle name="Normal 3 3 6 2 2" xfId="36218"/>
    <cellStyle name="Normal 3 3 6 3" xfId="16069"/>
    <cellStyle name="Normal 3 3 6 3 2" xfId="36219"/>
    <cellStyle name="Normal 3 3 6 4" xfId="16070"/>
    <cellStyle name="Normal 3 3 6 4 2" xfId="40094"/>
    <cellStyle name="Normal 3 3 6 5" xfId="16071"/>
    <cellStyle name="Normal 3 3 6 5 2" xfId="39231"/>
    <cellStyle name="Normal 3 3 6 6" xfId="16072"/>
    <cellStyle name="Normal 3 3 6 6 2" xfId="39519"/>
    <cellStyle name="Normal 3 3 6 7" xfId="16073"/>
    <cellStyle name="Normal 3 3 6 7 2" xfId="39944"/>
    <cellStyle name="Normal 3 3 6 8" xfId="25463"/>
    <cellStyle name="Normal 3 3 7" xfId="16074"/>
    <cellStyle name="Normal 3 3 7 2" xfId="16075"/>
    <cellStyle name="Normal 3 3 7 2 2" xfId="36220"/>
    <cellStyle name="Normal 3 3 7 3" xfId="16076"/>
    <cellStyle name="Normal 3 3 7 3 2" xfId="36221"/>
    <cellStyle name="Normal 3 3 7 4" xfId="16077"/>
    <cellStyle name="Normal 3 3 7 4 2" xfId="39452"/>
    <cellStyle name="Normal 3 3 7 5" xfId="16078"/>
    <cellStyle name="Normal 3 3 7 5 2" xfId="39217"/>
    <cellStyle name="Normal 3 3 7 6" xfId="16079"/>
    <cellStyle name="Normal 3 3 7 6 2" xfId="39912"/>
    <cellStyle name="Normal 3 3 7 7" xfId="16080"/>
    <cellStyle name="Normal 3 3 7 7 2" xfId="39332"/>
    <cellStyle name="Normal 3 3 7 8" xfId="25464"/>
    <cellStyle name="Normal 3 3 8" xfId="16081"/>
    <cellStyle name="Normal 3 3 8 2" xfId="16082"/>
    <cellStyle name="Normal 3 3 8 2 2" xfId="36222"/>
    <cellStyle name="Normal 3 3 8 3" xfId="16083"/>
    <cellStyle name="Normal 3 3 8 3 2" xfId="36223"/>
    <cellStyle name="Normal 3 3 8 4" xfId="16084"/>
    <cellStyle name="Normal 3 3 8 4 2" xfId="40124"/>
    <cellStyle name="Normal 3 3 8 5" xfId="16085"/>
    <cellStyle name="Normal 3 3 8 5 2" xfId="39203"/>
    <cellStyle name="Normal 3 3 8 6" xfId="16086"/>
    <cellStyle name="Normal 3 3 8 6 2" xfId="39296"/>
    <cellStyle name="Normal 3 3 8 7" xfId="16087"/>
    <cellStyle name="Normal 3 3 8 7 2" xfId="39875"/>
    <cellStyle name="Normal 3 3 8 8" xfId="25465"/>
    <cellStyle name="Normal 3 3 9" xfId="16088"/>
    <cellStyle name="Normal 3 3 9 2" xfId="16089"/>
    <cellStyle name="Normal 3 3 9 2 2" xfId="36224"/>
    <cellStyle name="Normal 3 3 9 3" xfId="16090"/>
    <cellStyle name="Normal 3 3 9 3 2" xfId="36225"/>
    <cellStyle name="Normal 3 3 9 4" xfId="16091"/>
    <cellStyle name="Normal 3 3 9 4 2" xfId="40115"/>
    <cellStyle name="Normal 3 3 9 5" xfId="16092"/>
    <cellStyle name="Normal 3 3 9 5 2" xfId="39899"/>
    <cellStyle name="Normal 3 3 9 6" xfId="16093"/>
    <cellStyle name="Normal 3 3 9 6 2" xfId="39828"/>
    <cellStyle name="Normal 3 3 9 7" xfId="16094"/>
    <cellStyle name="Normal 3 3 9 7 2" xfId="39945"/>
    <cellStyle name="Normal 3 3 9 8" xfId="25466"/>
    <cellStyle name="Normal 3 30" xfId="16095"/>
    <cellStyle name="Normal 3 30 2" xfId="25467"/>
    <cellStyle name="Normal 3 31" xfId="16096"/>
    <cellStyle name="Normal 3 31 2" xfId="25468"/>
    <cellStyle name="Normal 3 32" xfId="16097"/>
    <cellStyle name="Normal 3 32 2" xfId="25469"/>
    <cellStyle name="Normal 3 33" xfId="16098"/>
    <cellStyle name="Normal 3 33 2" xfId="25470"/>
    <cellStyle name="Normal 3 34" xfId="16099"/>
    <cellStyle name="Normal 3 34 2" xfId="25471"/>
    <cellStyle name="Normal 3 35" xfId="16100"/>
    <cellStyle name="Normal 3 35 2" xfId="25472"/>
    <cellStyle name="Normal 3 36" xfId="16101"/>
    <cellStyle name="Normal 3 36 2" xfId="25473"/>
    <cellStyle name="Normal 3 37" xfId="16102"/>
    <cellStyle name="Normal 3 37 2" xfId="25474"/>
    <cellStyle name="Normal 3 38" xfId="16103"/>
    <cellStyle name="Normal 3 38 2" xfId="25475"/>
    <cellStyle name="Normal 3 39" xfId="16104"/>
    <cellStyle name="Normal 3 39 2" xfId="25476"/>
    <cellStyle name="Normal 3 4" xfId="16105"/>
    <cellStyle name="Normal 3 4 10" xfId="16106"/>
    <cellStyle name="Normal 3 4 10 2" xfId="16107"/>
    <cellStyle name="Normal 3 4 10 2 2" xfId="36226"/>
    <cellStyle name="Normal 3 4 10 3" xfId="16108"/>
    <cellStyle name="Normal 3 4 10 3 2" xfId="36227"/>
    <cellStyle name="Normal 3 4 10 4" xfId="16109"/>
    <cellStyle name="Normal 3 4 10 4 2" xfId="40017"/>
    <cellStyle name="Normal 3 4 10 5" xfId="16110"/>
    <cellStyle name="Normal 3 4 10 5 2" xfId="39255"/>
    <cellStyle name="Normal 3 4 10 6" xfId="16111"/>
    <cellStyle name="Normal 3 4 10 6 2" xfId="39913"/>
    <cellStyle name="Normal 3 4 10 7" xfId="16112"/>
    <cellStyle name="Normal 3 4 10 7 2" xfId="39333"/>
    <cellStyle name="Normal 3 4 10 8" xfId="25478"/>
    <cellStyle name="Normal 3 4 11" xfId="16113"/>
    <cellStyle name="Normal 3 4 11 2" xfId="16114"/>
    <cellStyle name="Normal 3 4 11 2 2" xfId="36228"/>
    <cellStyle name="Normal 3 4 11 3" xfId="16115"/>
    <cellStyle name="Normal 3 4 11 3 2" xfId="36229"/>
    <cellStyle name="Normal 3 4 11 4" xfId="16116"/>
    <cellStyle name="Normal 3 4 11 4 2" xfId="40222"/>
    <cellStyle name="Normal 3 4 11 5" xfId="16117"/>
    <cellStyle name="Normal 3 4 11 5 2" xfId="40072"/>
    <cellStyle name="Normal 3 4 11 6" xfId="16118"/>
    <cellStyle name="Normal 3 4 11 6 2" xfId="39297"/>
    <cellStyle name="Normal 3 4 11 7" xfId="16119"/>
    <cellStyle name="Normal 3 4 11 7 2" xfId="39876"/>
    <cellStyle name="Normal 3 4 11 8" xfId="25479"/>
    <cellStyle name="Normal 3 4 12" xfId="16120"/>
    <cellStyle name="Normal 3 4 12 2" xfId="16121"/>
    <cellStyle name="Normal 3 4 12 2 2" xfId="36230"/>
    <cellStyle name="Normal 3 4 12 3" xfId="16122"/>
    <cellStyle name="Normal 3 4 12 3 2" xfId="36231"/>
    <cellStyle name="Normal 3 4 12 4" xfId="16123"/>
    <cellStyle name="Normal 3 4 12 4 2" xfId="39454"/>
    <cellStyle name="Normal 3 4 12 5" xfId="16124"/>
    <cellStyle name="Normal 3 4 12 5 2" xfId="39234"/>
    <cellStyle name="Normal 3 4 12 6" xfId="16125"/>
    <cellStyle name="Normal 3 4 12 6 2" xfId="39829"/>
    <cellStyle name="Normal 3 4 12 7" xfId="16126"/>
    <cellStyle name="Normal 3 4 12 7 2" xfId="39580"/>
    <cellStyle name="Normal 3 4 12 8" xfId="25480"/>
    <cellStyle name="Normal 3 4 13" xfId="16127"/>
    <cellStyle name="Normal 3 4 13 2" xfId="16128"/>
    <cellStyle name="Normal 3 4 13 2 2" xfId="36232"/>
    <cellStyle name="Normal 3 4 13 3" xfId="16129"/>
    <cellStyle name="Normal 3 4 13 3 2" xfId="36233"/>
    <cellStyle name="Normal 3 4 13 4" xfId="16130"/>
    <cellStyle name="Normal 3 4 13 4 2" xfId="39455"/>
    <cellStyle name="Normal 3 4 13 5" xfId="16131"/>
    <cellStyle name="Normal 3 4 13 5 2" xfId="40060"/>
    <cellStyle name="Normal 3 4 13 6" xfId="16132"/>
    <cellStyle name="Normal 3 4 13 6 2" xfId="39914"/>
    <cellStyle name="Normal 3 4 13 7" xfId="16133"/>
    <cellStyle name="Normal 3 4 13 7 2" xfId="39877"/>
    <cellStyle name="Normal 3 4 13 8" xfId="25481"/>
    <cellStyle name="Normal 3 4 14" xfId="16134"/>
    <cellStyle name="Normal 3 4 14 2" xfId="16135"/>
    <cellStyle name="Normal 3 4 14 2 2" xfId="36234"/>
    <cellStyle name="Normal 3 4 14 3" xfId="16136"/>
    <cellStyle name="Normal 3 4 14 3 2" xfId="36235"/>
    <cellStyle name="Normal 3 4 14 4" xfId="16137"/>
    <cellStyle name="Normal 3 4 14 4 2" xfId="40189"/>
    <cellStyle name="Normal 3 4 14 5" xfId="16138"/>
    <cellStyle name="Normal 3 4 14 5 2" xfId="40210"/>
    <cellStyle name="Normal 3 4 14 6" xfId="16139"/>
    <cellStyle name="Normal 3 4 14 6 2" xfId="39298"/>
    <cellStyle name="Normal 3 4 14 7" xfId="16140"/>
    <cellStyle name="Normal 3 4 14 7 2" xfId="39878"/>
    <cellStyle name="Normal 3 4 14 8" xfId="25482"/>
    <cellStyle name="Normal 3 4 15" xfId="16141"/>
    <cellStyle name="Normal 3 4 15 2" xfId="16142"/>
    <cellStyle name="Normal 3 4 15 2 2" xfId="36236"/>
    <cellStyle name="Normal 3 4 15 3" xfId="16143"/>
    <cellStyle name="Normal 3 4 15 3 2" xfId="36237"/>
    <cellStyle name="Normal 3 4 15 4" xfId="16144"/>
    <cellStyle name="Normal 3 4 15 4 2" xfId="40255"/>
    <cellStyle name="Normal 3 4 15 5" xfId="16145"/>
    <cellStyle name="Normal 3 4 15 5 2" xfId="39251"/>
    <cellStyle name="Normal 3 4 15 6" xfId="16146"/>
    <cellStyle name="Normal 3 4 15 6 2" xfId="39520"/>
    <cellStyle name="Normal 3 4 15 7" xfId="16147"/>
    <cellStyle name="Normal 3 4 15 7 2" xfId="39581"/>
    <cellStyle name="Normal 3 4 15 8" xfId="25483"/>
    <cellStyle name="Normal 3 4 16" xfId="16148"/>
    <cellStyle name="Normal 3 4 16 2" xfId="16149"/>
    <cellStyle name="Normal 3 4 16 2 2" xfId="36238"/>
    <cellStyle name="Normal 3 4 16 3" xfId="16150"/>
    <cellStyle name="Normal 3 4 16 3 2" xfId="36239"/>
    <cellStyle name="Normal 3 4 16 4" xfId="16151"/>
    <cellStyle name="Normal 3 4 16 4 2" xfId="39456"/>
    <cellStyle name="Normal 3 4 16 5" xfId="16152"/>
    <cellStyle name="Normal 3 4 16 5 2" xfId="39230"/>
    <cellStyle name="Normal 3 4 16 6" xfId="16153"/>
    <cellStyle name="Normal 3 4 16 6 2" xfId="39915"/>
    <cellStyle name="Normal 3 4 16 7" xfId="16154"/>
    <cellStyle name="Normal 3 4 16 7 2" xfId="39879"/>
    <cellStyle name="Normal 3 4 16 8" xfId="25484"/>
    <cellStyle name="Normal 3 4 17" xfId="16155"/>
    <cellStyle name="Normal 3 4 17 2" xfId="16156"/>
    <cellStyle name="Normal 3 4 17 2 2" xfId="36240"/>
    <cellStyle name="Normal 3 4 17 3" xfId="16157"/>
    <cellStyle name="Normal 3 4 17 3 2" xfId="36241"/>
    <cellStyle name="Normal 3 4 17 4" xfId="16158"/>
    <cellStyle name="Normal 3 4 17 4 2" xfId="39658"/>
    <cellStyle name="Normal 3 4 17 5" xfId="16159"/>
    <cellStyle name="Normal 3 4 17 5 2" xfId="39216"/>
    <cellStyle name="Normal 3 4 17 6" xfId="16160"/>
    <cellStyle name="Normal 3 4 17 6 2" xfId="39299"/>
    <cellStyle name="Normal 3 4 17 7" xfId="16161"/>
    <cellStyle name="Normal 3 4 17 7 2" xfId="39880"/>
    <cellStyle name="Normal 3 4 17 8" xfId="25485"/>
    <cellStyle name="Normal 3 4 18" xfId="16162"/>
    <cellStyle name="Normal 3 4 18 2" xfId="25486"/>
    <cellStyle name="Normal 3 4 19" xfId="16163"/>
    <cellStyle name="Normal 3 4 19 2" xfId="25487"/>
    <cellStyle name="Normal 3 4 2" xfId="16164"/>
    <cellStyle name="Normal 3 4 2 2" xfId="16165"/>
    <cellStyle name="Normal 3 4 2 2 2" xfId="36242"/>
    <cellStyle name="Normal 3 4 2 3" xfId="16166"/>
    <cellStyle name="Normal 3 4 2 3 2" xfId="36243"/>
    <cellStyle name="Normal 3 4 2 4" xfId="16167"/>
    <cellStyle name="Normal 3 4 2 4 2" xfId="39659"/>
    <cellStyle name="Normal 3 4 2 5" xfId="16168"/>
    <cellStyle name="Normal 3 4 2 5 2" xfId="39202"/>
    <cellStyle name="Normal 3 4 2 6" xfId="16169"/>
    <cellStyle name="Normal 3 4 2 6 2" xfId="39830"/>
    <cellStyle name="Normal 3 4 2 7" xfId="16170"/>
    <cellStyle name="Normal 3 4 2 7 2" xfId="39582"/>
    <cellStyle name="Normal 3 4 2 8" xfId="25488"/>
    <cellStyle name="Normal 3 4 20" xfId="16171"/>
    <cellStyle name="Normal 3 4 20 2" xfId="25489"/>
    <cellStyle name="Normal 3 4 21" xfId="16172"/>
    <cellStyle name="Normal 3 4 21 2" xfId="25490"/>
    <cellStyle name="Normal 3 4 22" xfId="16173"/>
    <cellStyle name="Normal 3 4 22 2" xfId="25491"/>
    <cellStyle name="Normal 3 4 23" xfId="16174"/>
    <cellStyle name="Normal 3 4 23 2" xfId="25492"/>
    <cellStyle name="Normal 3 4 24" xfId="16175"/>
    <cellStyle name="Normal 3 4 24 2" xfId="25493"/>
    <cellStyle name="Normal 3 4 25" xfId="16176"/>
    <cellStyle name="Normal 3 4 25 2" xfId="25494"/>
    <cellStyle name="Normal 3 4 26" xfId="16177"/>
    <cellStyle name="Normal 3 4 26 2" xfId="25495"/>
    <cellStyle name="Normal 3 4 27" xfId="16178"/>
    <cellStyle name="Normal 3 4 27 2" xfId="25496"/>
    <cellStyle name="Normal 3 4 28" xfId="16179"/>
    <cellStyle name="Normal 3 4 28 2" xfId="25497"/>
    <cellStyle name="Normal 3 4 29" xfId="16180"/>
    <cellStyle name="Normal 3 4 29 2" xfId="25498"/>
    <cellStyle name="Normal 3 4 3" xfId="16181"/>
    <cellStyle name="Normal 3 4 3 2" xfId="16182"/>
    <cellStyle name="Normal 3 4 3 2 2" xfId="36244"/>
    <cellStyle name="Normal 3 4 3 3" xfId="16183"/>
    <cellStyle name="Normal 3 4 3 3 2" xfId="36245"/>
    <cellStyle name="Normal 3 4 3 4" xfId="16184"/>
    <cellStyle name="Normal 3 4 3 4 2" xfId="39457"/>
    <cellStyle name="Normal 3 4 3 5" xfId="16185"/>
    <cellStyle name="Normal 3 4 3 5 2" xfId="39273"/>
    <cellStyle name="Normal 3 4 3 6" xfId="16186"/>
    <cellStyle name="Normal 3 4 3 6 2" xfId="39916"/>
    <cellStyle name="Normal 3 4 3 7" xfId="16187"/>
    <cellStyle name="Normal 3 4 3 7 2" xfId="39881"/>
    <cellStyle name="Normal 3 4 3 8" xfId="25499"/>
    <cellStyle name="Normal 3 4 30" xfId="16188"/>
    <cellStyle name="Normal 3 4 30 2" xfId="25500"/>
    <cellStyle name="Normal 3 4 31" xfId="16189"/>
    <cellStyle name="Normal 3 4 31 2" xfId="25501"/>
    <cellStyle name="Normal 3 4 32" xfId="16190"/>
    <cellStyle name="Normal 3 4 32 2" xfId="25502"/>
    <cellStyle name="Normal 3 4 33" xfId="16191"/>
    <cellStyle name="Normal 3 4 33 2" xfId="25503"/>
    <cellStyle name="Normal 3 4 34" xfId="16192"/>
    <cellStyle name="Normal 3 4 34 2" xfId="25504"/>
    <cellStyle name="Normal 3 4 35" xfId="16193"/>
    <cellStyle name="Normal 3 4 35 2" xfId="25505"/>
    <cellStyle name="Normal 3 4 36" xfId="16194"/>
    <cellStyle name="Normal 3 4 36 2" xfId="25506"/>
    <cellStyle name="Normal 3 4 37" xfId="25477"/>
    <cellStyle name="Normal 3 4 4" xfId="16195"/>
    <cellStyle name="Normal 3 4 4 2" xfId="16196"/>
    <cellStyle name="Normal 3 4 4 2 2" xfId="36246"/>
    <cellStyle name="Normal 3 4 4 3" xfId="16197"/>
    <cellStyle name="Normal 3 4 4 3 2" xfId="36247"/>
    <cellStyle name="Normal 3 4 4 4" xfId="16198"/>
    <cellStyle name="Normal 3 4 4 4 2" xfId="40155"/>
    <cellStyle name="Normal 3 4 4 5" xfId="16199"/>
    <cellStyle name="Normal 3 4 4 5 2" xfId="39256"/>
    <cellStyle name="Normal 3 4 4 6" xfId="16200"/>
    <cellStyle name="Normal 3 4 4 6 2" xfId="39300"/>
    <cellStyle name="Normal 3 4 4 7" xfId="16201"/>
    <cellStyle name="Normal 3 4 4 7 2" xfId="39882"/>
    <cellStyle name="Normal 3 4 4 8" xfId="25507"/>
    <cellStyle name="Normal 3 4 5" xfId="16202"/>
    <cellStyle name="Normal 3 4 5 2" xfId="16203"/>
    <cellStyle name="Normal 3 4 5 2 2" xfId="36248"/>
    <cellStyle name="Normal 3 4 5 3" xfId="16204"/>
    <cellStyle name="Normal 3 4 5 3 2" xfId="36249"/>
    <cellStyle name="Normal 3 4 5 4" xfId="16205"/>
    <cellStyle name="Normal 3 4 5 4 2" xfId="40093"/>
    <cellStyle name="Normal 3 4 5 5" xfId="16206"/>
    <cellStyle name="Normal 3 4 5 5 2" xfId="40186"/>
    <cellStyle name="Normal 3 4 5 6" xfId="16207"/>
    <cellStyle name="Normal 3 4 5 6 2" xfId="39831"/>
    <cellStyle name="Normal 3 4 5 7" xfId="16208"/>
    <cellStyle name="Normal 3 4 5 7 2" xfId="39946"/>
    <cellStyle name="Normal 3 4 5 8" xfId="25508"/>
    <cellStyle name="Normal 3 4 6" xfId="16209"/>
    <cellStyle name="Normal 3 4 6 2" xfId="16210"/>
    <cellStyle name="Normal 3 4 6 2 2" xfId="36250"/>
    <cellStyle name="Normal 3 4 6 3" xfId="16211"/>
    <cellStyle name="Normal 3 4 6 3 2" xfId="36251"/>
    <cellStyle name="Normal 3 4 6 4" xfId="16212"/>
    <cellStyle name="Normal 3 4 6 4 2" xfId="39458"/>
    <cellStyle name="Normal 3 4 6 5" xfId="16213"/>
    <cellStyle name="Normal 3 4 6 5 2" xfId="39235"/>
    <cellStyle name="Normal 3 4 6 6" xfId="16214"/>
    <cellStyle name="Normal 3 4 6 6 2" xfId="39366"/>
    <cellStyle name="Normal 3 4 6 7" xfId="16215"/>
    <cellStyle name="Normal 3 4 6 7 2" xfId="39334"/>
    <cellStyle name="Normal 3 4 6 8" xfId="25509"/>
    <cellStyle name="Normal 3 4 7" xfId="16216"/>
    <cellStyle name="Normal 3 4 7 2" xfId="16217"/>
    <cellStyle name="Normal 3 4 7 2 2" xfId="36252"/>
    <cellStyle name="Normal 3 4 7 3" xfId="16218"/>
    <cellStyle name="Normal 3 4 7 3 2" xfId="36253"/>
    <cellStyle name="Normal 3 4 7 4" xfId="16219"/>
    <cellStyle name="Normal 3 4 7 4 2" xfId="40125"/>
    <cellStyle name="Normal 3 4 7 5" xfId="16220"/>
    <cellStyle name="Normal 3 4 7 5 2" xfId="40034"/>
    <cellStyle name="Normal 3 4 7 6" xfId="16221"/>
    <cellStyle name="Normal 3 4 7 6 2" xfId="39969"/>
    <cellStyle name="Normal 3 4 7 7" xfId="16222"/>
    <cellStyle name="Normal 3 4 7 7 2" xfId="39583"/>
    <cellStyle name="Normal 3 4 7 8" xfId="25510"/>
    <cellStyle name="Normal 3 4 8" xfId="16223"/>
    <cellStyle name="Normal 3 4 8 2" xfId="16224"/>
    <cellStyle name="Normal 3 4 8 2 2" xfId="36254"/>
    <cellStyle name="Normal 3 4 8 3" xfId="16225"/>
    <cellStyle name="Normal 3 4 8 3 2" xfId="36255"/>
    <cellStyle name="Normal 3 4 8 4" xfId="16226"/>
    <cellStyle name="Normal 3 4 8 4 2" xfId="40266"/>
    <cellStyle name="Normal 3 4 8 5" xfId="16227"/>
    <cellStyle name="Normal 3 4 8 5 2" xfId="40271"/>
    <cellStyle name="Normal 3 4 8 6" xfId="16228"/>
    <cellStyle name="Normal 3 4 8 6 2" xfId="39367"/>
    <cellStyle name="Normal 3 4 8 7" xfId="16229"/>
    <cellStyle name="Normal 3 4 8 7 2" xfId="39947"/>
    <cellStyle name="Normal 3 4 8 8" xfId="25511"/>
    <cellStyle name="Normal 3 4 9" xfId="16230"/>
    <cellStyle name="Normal 3 4 9 2" xfId="16231"/>
    <cellStyle name="Normal 3 4 9 2 2" xfId="36256"/>
    <cellStyle name="Normal 3 4 9 3" xfId="16232"/>
    <cellStyle name="Normal 3 4 9 3 2" xfId="36257"/>
    <cellStyle name="Normal 3 4 9 4" xfId="16233"/>
    <cellStyle name="Normal 3 4 9 4 2" xfId="39620"/>
    <cellStyle name="Normal 3 4 9 5" xfId="16234"/>
    <cellStyle name="Normal 3 4 9 5 2" xfId="39250"/>
    <cellStyle name="Normal 3 4 9 6" xfId="16235"/>
    <cellStyle name="Normal 3 4 9 6 2" xfId="39616"/>
    <cellStyle name="Normal 3 4 9 7" xfId="16236"/>
    <cellStyle name="Normal 3 4 9 7 2" xfId="39335"/>
    <cellStyle name="Normal 3 4 9 8" xfId="25512"/>
    <cellStyle name="Normal 3 40" xfId="16237"/>
    <cellStyle name="Normal 3 40 2" xfId="25513"/>
    <cellStyle name="Normal 3 41" xfId="16238"/>
    <cellStyle name="Normal 3 41 2" xfId="25514"/>
    <cellStyle name="Normal 3 42" xfId="34802"/>
    <cellStyle name="Normal 3 5" xfId="16239"/>
    <cellStyle name="Normal 3 5 2" xfId="16240"/>
    <cellStyle name="Normal 3 5 2 2" xfId="36258"/>
    <cellStyle name="Normal 3 5 3" xfId="16241"/>
    <cellStyle name="Normal 3 5 3 2" xfId="36259"/>
    <cellStyle name="Normal 3 5 4" xfId="16242"/>
    <cellStyle name="Normal 3 5 4 2" xfId="40018"/>
    <cellStyle name="Normal 3 5 5" xfId="16243"/>
    <cellStyle name="Normal 3 5 5 2" xfId="39229"/>
    <cellStyle name="Normal 3 5 6" xfId="16244"/>
    <cellStyle name="Normal 3 5 6 2" xfId="39521"/>
    <cellStyle name="Normal 3 5 7" xfId="16245"/>
    <cellStyle name="Normal 3 5 7 2" xfId="39883"/>
    <cellStyle name="Normal 3 5 8" xfId="25515"/>
    <cellStyle name="Normal 3 6" xfId="16246"/>
    <cellStyle name="Normal 3 6 2" xfId="16247"/>
    <cellStyle name="Normal 3 6 2 2" xfId="36260"/>
    <cellStyle name="Normal 3 6 3" xfId="16248"/>
    <cellStyle name="Normal 3 6 3 2" xfId="36261"/>
    <cellStyle name="Normal 3 6 4" xfId="16249"/>
    <cellStyle name="Normal 3 6 4 2" xfId="40221"/>
    <cellStyle name="Normal 3 6 5" xfId="16250"/>
    <cellStyle name="Normal 3 6 5 2" xfId="39215"/>
    <cellStyle name="Normal 3 6 6" xfId="16251"/>
    <cellStyle name="Normal 3 6 6 2" xfId="39832"/>
    <cellStyle name="Normal 3 6 7" xfId="16252"/>
    <cellStyle name="Normal 3 6 7 2" xfId="39884"/>
    <cellStyle name="Normal 3 6 8" xfId="25516"/>
    <cellStyle name="Normal 3 7" xfId="16253"/>
    <cellStyle name="Normal 3 7 10" xfId="16254"/>
    <cellStyle name="Normal 3 7 10 2" xfId="25518"/>
    <cellStyle name="Normal 3 7 11" xfId="16255"/>
    <cellStyle name="Normal 3 7 11 2" xfId="25519"/>
    <cellStyle name="Normal 3 7 12" xfId="16256"/>
    <cellStyle name="Normal 3 7 12 2" xfId="25520"/>
    <cellStyle name="Normal 3 7 13" xfId="16257"/>
    <cellStyle name="Normal 3 7 13 2" xfId="25521"/>
    <cellStyle name="Normal 3 7 14" xfId="16258"/>
    <cellStyle name="Normal 3 7 14 2" xfId="25522"/>
    <cellStyle name="Normal 3 7 15" xfId="16259"/>
    <cellStyle name="Normal 3 7 15 2" xfId="25523"/>
    <cellStyle name="Normal 3 7 16" xfId="16260"/>
    <cellStyle name="Normal 3 7 16 2" xfId="25524"/>
    <cellStyle name="Normal 3 7 17" xfId="16261"/>
    <cellStyle name="Normal 3 7 17 2" xfId="25525"/>
    <cellStyle name="Normal 3 7 18" xfId="16262"/>
    <cellStyle name="Normal 3 7 18 2" xfId="25526"/>
    <cellStyle name="Normal 3 7 19" xfId="16263"/>
    <cellStyle name="Normal 3 7 19 2" xfId="25527"/>
    <cellStyle name="Normal 3 7 2" xfId="16264"/>
    <cellStyle name="Normal 3 7 2 2" xfId="25528"/>
    <cellStyle name="Normal 3 7 20" xfId="16265"/>
    <cellStyle name="Normal 3 7 20 2" xfId="25529"/>
    <cellStyle name="Normal 3 7 21" xfId="16266"/>
    <cellStyle name="Normal 3 7 21 2" xfId="25530"/>
    <cellStyle name="Normal 3 7 22" xfId="16267"/>
    <cellStyle name="Normal 3 7 22 2" xfId="25531"/>
    <cellStyle name="Normal 3 7 23" xfId="16268"/>
    <cellStyle name="Normal 3 7 23 2" xfId="25532"/>
    <cellStyle name="Normal 3 7 24" xfId="16269"/>
    <cellStyle name="Normal 3 7 24 2" xfId="25533"/>
    <cellStyle name="Normal 3 7 25" xfId="16270"/>
    <cellStyle name="Normal 3 7 25 2" xfId="25534"/>
    <cellStyle name="Normal 3 7 26" xfId="25517"/>
    <cellStyle name="Normal 3 7 3" xfId="16271"/>
    <cellStyle name="Normal 3 7 3 2" xfId="25535"/>
    <cellStyle name="Normal 3 7 4" xfId="16272"/>
    <cellStyle name="Normal 3 7 4 2" xfId="25536"/>
    <cellStyle name="Normal 3 7 5" xfId="16273"/>
    <cellStyle name="Normal 3 7 5 2" xfId="25537"/>
    <cellStyle name="Normal 3 7 6" xfId="16274"/>
    <cellStyle name="Normal 3 7 6 2" xfId="25538"/>
    <cellStyle name="Normal 3 7 7" xfId="16275"/>
    <cellStyle name="Normal 3 7 7 2" xfId="25539"/>
    <cellStyle name="Normal 3 7 8" xfId="16276"/>
    <cellStyle name="Normal 3 7 8 2" xfId="25540"/>
    <cellStyle name="Normal 3 7 9" xfId="16277"/>
    <cellStyle name="Normal 3 7 9 2" xfId="25541"/>
    <cellStyle name="Normal 3 8" xfId="16278"/>
    <cellStyle name="Normal 3 8 2" xfId="16279"/>
    <cellStyle name="Normal 3 8 2 2" xfId="36262"/>
    <cellStyle name="Normal 3 8 3" xfId="16280"/>
    <cellStyle name="Normal 3 8 3 2" xfId="36263"/>
    <cellStyle name="Normal 3 8 4" xfId="16281"/>
    <cellStyle name="Normal 3 8 4 2" xfId="39384"/>
    <cellStyle name="Normal 3 8 5" xfId="16282"/>
    <cellStyle name="Normal 3 8 5 2" xfId="39898"/>
    <cellStyle name="Normal 3 8 6" xfId="16283"/>
    <cellStyle name="Normal 3 8 6 2" xfId="39917"/>
    <cellStyle name="Normal 3 8 7" xfId="16284"/>
    <cellStyle name="Normal 3 8 7 2" xfId="39948"/>
    <cellStyle name="Normal 3 8 8" xfId="25542"/>
    <cellStyle name="Normal 3 9" xfId="16285"/>
    <cellStyle name="Normal 3 9 2" xfId="16286"/>
    <cellStyle name="Normal 3 9 2 2" xfId="36264"/>
    <cellStyle name="Normal 3 9 3" xfId="16287"/>
    <cellStyle name="Normal 3 9 3 2" xfId="36265"/>
    <cellStyle name="Normal 3 9 4" xfId="16288"/>
    <cellStyle name="Normal 3 9 4 2" xfId="40190"/>
    <cellStyle name="Normal 3 9 5" xfId="16289"/>
    <cellStyle name="Normal 3 9 5 2" xfId="39257"/>
    <cellStyle name="Normal 3 9 6" xfId="16290"/>
    <cellStyle name="Normal 3 9 6 2" xfId="39301"/>
    <cellStyle name="Normal 3 9 7" xfId="16291"/>
    <cellStyle name="Normal 3 9 7 2" xfId="39336"/>
    <cellStyle name="Normal 3 9 8" xfId="25543"/>
    <cellStyle name="Normal 4" xfId="16292"/>
    <cellStyle name="Normal 4 10" xfId="16293"/>
    <cellStyle name="Normal 4 10 2" xfId="16294"/>
    <cellStyle name="Normal 4 10 2 2" xfId="36266"/>
    <cellStyle name="Normal 4 10 3" xfId="16295"/>
    <cellStyle name="Normal 4 10 3 2" xfId="36267"/>
    <cellStyle name="Normal 4 10 4" xfId="16296"/>
    <cellStyle name="Normal 4 10 4 2" xfId="39783"/>
    <cellStyle name="Normal 4 10 5" xfId="16297"/>
    <cellStyle name="Normal 4 10 5 2" xfId="40048"/>
    <cellStyle name="Normal 4 10 6" xfId="16298"/>
    <cellStyle name="Normal 4 10 6 2" xfId="39522"/>
    <cellStyle name="Normal 4 10 7" xfId="16299"/>
    <cellStyle name="Normal 4 10 7 2" xfId="39885"/>
    <cellStyle name="Normal 4 10 8" xfId="25544"/>
    <cellStyle name="Normal 4 11" xfId="16300"/>
    <cellStyle name="Normal 4 11 2" xfId="16301"/>
    <cellStyle name="Normal 4 11 2 10" xfId="16302"/>
    <cellStyle name="Normal 4 11 2 10 2" xfId="16303"/>
    <cellStyle name="Normal 4 11 2 10 2 2" xfId="36268"/>
    <cellStyle name="Normal 4 11 2 10 3" xfId="16304"/>
    <cellStyle name="Normal 4 11 2 10 3 2" xfId="36269"/>
    <cellStyle name="Normal 4 11 2 10 4" xfId="16305"/>
    <cellStyle name="Normal 4 11 2 10 4 2" xfId="39784"/>
    <cellStyle name="Normal 4 11 2 10 5" xfId="16306"/>
    <cellStyle name="Normal 4 11 2 10 5 2" xfId="40080"/>
    <cellStyle name="Normal 4 11 2 10 6" xfId="16307"/>
    <cellStyle name="Normal 4 11 2 10 6 2" xfId="39523"/>
    <cellStyle name="Normal 4 11 2 10 7" xfId="16308"/>
    <cellStyle name="Normal 4 11 2 10 7 2" xfId="39971"/>
    <cellStyle name="Normal 4 11 2 10 8" xfId="25547"/>
    <cellStyle name="Normal 4 11 2 11" xfId="16309"/>
    <cellStyle name="Normal 4 11 2 11 2" xfId="16310"/>
    <cellStyle name="Normal 4 11 2 11 2 2" xfId="36270"/>
    <cellStyle name="Normal 4 11 2 11 3" xfId="16311"/>
    <cellStyle name="Normal 4 11 2 11 3 2" xfId="36271"/>
    <cellStyle name="Normal 4 11 2 11 4" xfId="16312"/>
    <cellStyle name="Normal 4 11 2 11 4 2" xfId="39459"/>
    <cellStyle name="Normal 4 11 2 11 5" xfId="16313"/>
    <cellStyle name="Normal 4 11 2 11 5 2" xfId="39249"/>
    <cellStyle name="Normal 4 11 2 11 6" xfId="16314"/>
    <cellStyle name="Normal 4 11 2 11 6 2" xfId="39834"/>
    <cellStyle name="Normal 4 11 2 11 7" xfId="16315"/>
    <cellStyle name="Normal 4 11 2 11 7 2" xfId="39369"/>
    <cellStyle name="Normal 4 11 2 11 8" xfId="25548"/>
    <cellStyle name="Normal 4 11 2 12" xfId="16316"/>
    <cellStyle name="Normal 4 11 2 12 2" xfId="25549"/>
    <cellStyle name="Normal 4 11 2 13" xfId="16317"/>
    <cellStyle name="Normal 4 11 2 13 2" xfId="25550"/>
    <cellStyle name="Normal 4 11 2 14" xfId="16318"/>
    <cellStyle name="Normal 4 11 2 14 2" xfId="25551"/>
    <cellStyle name="Normal 4 11 2 15" xfId="16319"/>
    <cellStyle name="Normal 4 11 2 15 2" xfId="25552"/>
    <cellStyle name="Normal 4 11 2 16" xfId="16320"/>
    <cellStyle name="Normal 4 11 2 16 2" xfId="25553"/>
    <cellStyle name="Normal 4 11 2 17" xfId="16321"/>
    <cellStyle name="Normal 4 11 2 17 2" xfId="25554"/>
    <cellStyle name="Normal 4 11 2 18" xfId="16322"/>
    <cellStyle name="Normal 4 11 2 18 2" xfId="25555"/>
    <cellStyle name="Normal 4 11 2 19" xfId="16323"/>
    <cellStyle name="Normal 4 11 2 19 2" xfId="25556"/>
    <cellStyle name="Normal 4 11 2 2" xfId="16324"/>
    <cellStyle name="Normal 4 11 2 2 2" xfId="16325"/>
    <cellStyle name="Normal 4 11 2 2 2 2" xfId="16326"/>
    <cellStyle name="Normal 4 11 2 2 2 2 2" xfId="36272"/>
    <cellStyle name="Normal 4 11 2 2 2 3" xfId="16327"/>
    <cellStyle name="Normal 4 11 2 2 2 3 2" xfId="36273"/>
    <cellStyle name="Normal 4 11 2 2 2 4" xfId="16328"/>
    <cellStyle name="Normal 4 11 2 2 2 4 2" xfId="39660"/>
    <cellStyle name="Normal 4 11 2 2 2 5" xfId="16329"/>
    <cellStyle name="Normal 4 11 2 2 2 5 2" xfId="39228"/>
    <cellStyle name="Normal 4 11 2 2 2 6" xfId="16330"/>
    <cellStyle name="Normal 4 11 2 2 2 6 2" xfId="39835"/>
    <cellStyle name="Normal 4 11 2 2 2 7" xfId="16331"/>
    <cellStyle name="Normal 4 11 2 2 2 7 2" xfId="39972"/>
    <cellStyle name="Normal 4 11 2 2 2 8" xfId="25558"/>
    <cellStyle name="Normal 4 11 2 2 3" xfId="16332"/>
    <cellStyle name="Normal 4 11 2 2 3 2" xfId="16333"/>
    <cellStyle name="Normal 4 11 2 2 3 2 2" xfId="36274"/>
    <cellStyle name="Normal 4 11 2 2 3 3" xfId="16334"/>
    <cellStyle name="Normal 4 11 2 2 3 3 2" xfId="36275"/>
    <cellStyle name="Normal 4 11 2 2 3 4" xfId="16335"/>
    <cellStyle name="Normal 4 11 2 2 3 4 2" xfId="40157"/>
    <cellStyle name="Normal 4 11 2 2 3 5" xfId="16336"/>
    <cellStyle name="Normal 4 11 2 2 3 5 2" xfId="39214"/>
    <cellStyle name="Normal 4 11 2 2 3 6" xfId="16337"/>
    <cellStyle name="Normal 4 11 2 2 3 6 2" xfId="39524"/>
    <cellStyle name="Normal 4 11 2 2 3 7" xfId="16338"/>
    <cellStyle name="Normal 4 11 2 2 3 7 2" xfId="39370"/>
    <cellStyle name="Normal 4 11 2 2 3 8" xfId="25559"/>
    <cellStyle name="Normal 4 11 2 2 4" xfId="16339"/>
    <cellStyle name="Normal 4 11 2 2 4 2" xfId="35688"/>
    <cellStyle name="Normal 4 11 2 2 5" xfId="25557"/>
    <cellStyle name="Normal 4 11 2 20" xfId="16340"/>
    <cellStyle name="Normal 4 11 2 20 2" xfId="25560"/>
    <cellStyle name="Normal 4 11 2 21" xfId="16341"/>
    <cellStyle name="Normal 4 11 2 21 2" xfId="25561"/>
    <cellStyle name="Normal 4 11 2 22" xfId="16342"/>
    <cellStyle name="Normal 4 11 2 22 2" xfId="25562"/>
    <cellStyle name="Normal 4 11 2 23" xfId="16343"/>
    <cellStyle name="Normal 4 11 2 23 2" xfId="25563"/>
    <cellStyle name="Normal 4 11 2 24" xfId="16344"/>
    <cellStyle name="Normal 4 11 2 24 2" xfId="25564"/>
    <cellStyle name="Normal 4 11 2 25" xfId="16345"/>
    <cellStyle name="Normal 4 11 2 25 2" xfId="25565"/>
    <cellStyle name="Normal 4 11 2 26" xfId="16346"/>
    <cellStyle name="Normal 4 11 2 26 2" xfId="25566"/>
    <cellStyle name="Normal 4 11 2 27" xfId="16347"/>
    <cellStyle name="Normal 4 11 2 27 2" xfId="25567"/>
    <cellStyle name="Normal 4 11 2 28" xfId="25546"/>
    <cellStyle name="Normal 4 11 2 3" xfId="16348"/>
    <cellStyle name="Normal 4 11 2 3 2" xfId="16349"/>
    <cellStyle name="Normal 4 11 2 3 2 2" xfId="36276"/>
    <cellStyle name="Normal 4 11 2 3 3" xfId="16350"/>
    <cellStyle name="Normal 4 11 2 3 3 2" xfId="36277"/>
    <cellStyle name="Normal 4 11 2 3 4" xfId="16351"/>
    <cellStyle name="Normal 4 11 2 3 4 2" xfId="39460"/>
    <cellStyle name="Normal 4 11 2 3 5" xfId="16352"/>
    <cellStyle name="Normal 4 11 2 3 5 2" xfId="39201"/>
    <cellStyle name="Normal 4 11 2 3 6" xfId="16353"/>
    <cellStyle name="Normal 4 11 2 3 6 2" xfId="39836"/>
    <cellStyle name="Normal 4 11 2 3 7" xfId="16354"/>
    <cellStyle name="Normal 4 11 2 3 7 2" xfId="39949"/>
    <cellStyle name="Normal 4 11 2 3 8" xfId="25568"/>
    <cellStyle name="Normal 4 11 2 4" xfId="16355"/>
    <cellStyle name="Normal 4 11 2 4 2" xfId="16356"/>
    <cellStyle name="Normal 4 11 2 4 2 2" xfId="36278"/>
    <cellStyle name="Normal 4 11 2 4 3" xfId="16357"/>
    <cellStyle name="Normal 4 11 2 4 3 2" xfId="36279"/>
    <cellStyle name="Normal 4 11 2 4 4" xfId="16358"/>
    <cellStyle name="Normal 4 11 2 4 4 2" xfId="40091"/>
    <cellStyle name="Normal 4 11 2 4 5" xfId="16359"/>
    <cellStyle name="Normal 4 11 2 4 5 2" xfId="39272"/>
    <cellStyle name="Normal 4 11 2 4 6" xfId="16360"/>
    <cellStyle name="Normal 4 11 2 4 6 2" xfId="39837"/>
    <cellStyle name="Normal 4 11 2 4 7" xfId="16361"/>
    <cellStyle name="Normal 4 11 2 4 7 2" xfId="39337"/>
    <cellStyle name="Normal 4 11 2 4 8" xfId="25569"/>
    <cellStyle name="Normal 4 11 2 5" xfId="16362"/>
    <cellStyle name="Normal 4 11 2 5 2" xfId="16363"/>
    <cellStyle name="Normal 4 11 2 5 2 2" xfId="36280"/>
    <cellStyle name="Normal 4 11 2 5 3" xfId="16364"/>
    <cellStyle name="Normal 4 11 2 5 3 2" xfId="36281"/>
    <cellStyle name="Normal 4 11 2 5 4" xfId="16365"/>
    <cellStyle name="Normal 4 11 2 5 4 2" xfId="40127"/>
    <cellStyle name="Normal 4 11 2 5 5" xfId="16366"/>
    <cellStyle name="Normal 4 11 2 5 5 2" xfId="39258"/>
    <cellStyle name="Normal 4 11 2 5 6" xfId="16367"/>
    <cellStyle name="Normal 4 11 2 5 6 2" xfId="39525"/>
    <cellStyle name="Normal 4 11 2 5 7" xfId="16368"/>
    <cellStyle name="Normal 4 11 2 5 7 2" xfId="39584"/>
    <cellStyle name="Normal 4 11 2 5 8" xfId="25570"/>
    <cellStyle name="Normal 4 11 2 6" xfId="16369"/>
    <cellStyle name="Normal 4 11 2 6 2" xfId="16370"/>
    <cellStyle name="Normal 4 11 2 6 2 2" xfId="36282"/>
    <cellStyle name="Normal 4 11 2 6 3" xfId="16371"/>
    <cellStyle name="Normal 4 11 2 6 3 2" xfId="36283"/>
    <cellStyle name="Normal 4 11 2 6 4" xfId="16372"/>
    <cellStyle name="Normal 4 11 2 6 4 2" xfId="39461"/>
    <cellStyle name="Normal 4 11 2 6 5" xfId="16373"/>
    <cellStyle name="Normal 4 11 2 6 5 2" xfId="40006"/>
    <cellStyle name="Normal 4 11 2 6 6" xfId="16374"/>
    <cellStyle name="Normal 4 11 2 6 6 2" xfId="39526"/>
    <cellStyle name="Normal 4 11 2 6 7" xfId="16375"/>
    <cellStyle name="Normal 4 11 2 6 7 2" xfId="39371"/>
    <cellStyle name="Normal 4 11 2 6 8" xfId="25571"/>
    <cellStyle name="Normal 4 11 2 7" xfId="16376"/>
    <cellStyle name="Normal 4 11 2 7 2" xfId="16377"/>
    <cellStyle name="Normal 4 11 2 7 2 2" xfId="36284"/>
    <cellStyle name="Normal 4 11 2 7 3" xfId="16378"/>
    <cellStyle name="Normal 4 11 2 7 3 2" xfId="36285"/>
    <cellStyle name="Normal 4 11 2 7 4" xfId="16379"/>
    <cellStyle name="Normal 4 11 2 7 4 2" xfId="40268"/>
    <cellStyle name="Normal 4 11 2 7 5" xfId="16380"/>
    <cellStyle name="Normal 4 11 2 7 5 2" xfId="39237"/>
    <cellStyle name="Normal 4 11 2 7 6" xfId="16381"/>
    <cellStyle name="Normal 4 11 2 7 6 2" xfId="39918"/>
    <cellStyle name="Normal 4 11 2 7 7" xfId="16382"/>
    <cellStyle name="Normal 4 11 2 7 7 2" xfId="39372"/>
    <cellStyle name="Normal 4 11 2 7 8" xfId="25572"/>
    <cellStyle name="Normal 4 11 2 8" xfId="16383"/>
    <cellStyle name="Normal 4 11 2 8 2" xfId="16384"/>
    <cellStyle name="Normal 4 11 2 8 2 2" xfId="36286"/>
    <cellStyle name="Normal 4 11 2 8 3" xfId="16385"/>
    <cellStyle name="Normal 4 11 2 8 3 2" xfId="36287"/>
    <cellStyle name="Normal 4 11 2 8 4" xfId="16386"/>
    <cellStyle name="Normal 4 11 2 8 4 2" xfId="40020"/>
    <cellStyle name="Normal 4 11 2 8 5" xfId="16387"/>
    <cellStyle name="Normal 4 11 2 8 5 2" xfId="40171"/>
    <cellStyle name="Normal 4 11 2 8 6" xfId="16388"/>
    <cellStyle name="Normal 4 11 2 8 6 2" xfId="39302"/>
    <cellStyle name="Normal 4 11 2 8 7" xfId="16389"/>
    <cellStyle name="Normal 4 11 2 8 7 2" xfId="39373"/>
    <cellStyle name="Normal 4 11 2 8 8" xfId="25573"/>
    <cellStyle name="Normal 4 11 2 9" xfId="16390"/>
    <cellStyle name="Normal 4 11 2 9 2" xfId="16391"/>
    <cellStyle name="Normal 4 11 2 9 2 2" xfId="36288"/>
    <cellStyle name="Normal 4 11 2 9 3" xfId="16392"/>
    <cellStyle name="Normal 4 11 2 9 3 2" xfId="36289"/>
    <cellStyle name="Normal 4 11 2 9 4" xfId="16393"/>
    <cellStyle name="Normal 4 11 2 9 4 2" xfId="39462"/>
    <cellStyle name="Normal 4 11 2 9 5" xfId="16394"/>
    <cellStyle name="Normal 4 11 2 9 5 2" xfId="39677"/>
    <cellStyle name="Normal 4 11 2 9 6" xfId="16395"/>
    <cellStyle name="Normal 4 11 2 9 6 2" xfId="39527"/>
    <cellStyle name="Normal 4 11 2 9 7" xfId="16396"/>
    <cellStyle name="Normal 4 11 2 9 7 2" xfId="39374"/>
    <cellStyle name="Normal 4 11 2 9 8" xfId="25574"/>
    <cellStyle name="Normal 4 11 3" xfId="16397"/>
    <cellStyle name="Normal 4 11 3 2" xfId="36290"/>
    <cellStyle name="Normal 4 11 4" xfId="16398"/>
    <cellStyle name="Normal 4 11 4 2" xfId="36291"/>
    <cellStyle name="Normal 4 11 5" xfId="16399"/>
    <cellStyle name="Normal 4 11 5 2" xfId="39277"/>
    <cellStyle name="Normal 4 11 6" xfId="16400"/>
    <cellStyle name="Normal 4 11 6 2" xfId="39236"/>
    <cellStyle name="Normal 4 11 7" xfId="16401"/>
    <cellStyle name="Normal 4 11 7 2" xfId="39833"/>
    <cellStyle name="Normal 4 11 8" xfId="16402"/>
    <cellStyle name="Normal 4 11 8 2" xfId="39604"/>
    <cellStyle name="Normal 4 11 9" xfId="25545"/>
    <cellStyle name="Normal 4 12" xfId="16403"/>
    <cellStyle name="Normal 4 12 10" xfId="16404"/>
    <cellStyle name="Normal 4 12 10 2" xfId="16405"/>
    <cellStyle name="Normal 4 12 10 2 2" xfId="36292"/>
    <cellStyle name="Normal 4 12 10 3" xfId="16406"/>
    <cellStyle name="Normal 4 12 10 3 2" xfId="36293"/>
    <cellStyle name="Normal 4 12 10 4" xfId="16407"/>
    <cellStyle name="Normal 4 12 10 4 2" xfId="40192"/>
    <cellStyle name="Normal 4 12 10 5" xfId="16408"/>
    <cellStyle name="Normal 4 12 10 5 2" xfId="39227"/>
    <cellStyle name="Normal 4 12 10 6" xfId="16409"/>
    <cellStyle name="Normal 4 12 10 6 2" xfId="39838"/>
    <cellStyle name="Normal 4 12 10 7" xfId="16410"/>
    <cellStyle name="Normal 4 12 10 7 2" xfId="39685"/>
    <cellStyle name="Normal 4 12 10 8" xfId="25576"/>
    <cellStyle name="Normal 4 12 11" xfId="16411"/>
    <cellStyle name="Normal 4 12 11 2" xfId="16412"/>
    <cellStyle name="Normal 4 12 11 2 2" xfId="36294"/>
    <cellStyle name="Normal 4 12 11 3" xfId="16413"/>
    <cellStyle name="Normal 4 12 11 3 2" xfId="36295"/>
    <cellStyle name="Normal 4 12 11 4" xfId="16414"/>
    <cellStyle name="Normal 4 12 11 4 2" xfId="39463"/>
    <cellStyle name="Normal 4 12 11 5" xfId="16415"/>
    <cellStyle name="Normal 4 12 11 5 2" xfId="39213"/>
    <cellStyle name="Normal 4 12 11 6" xfId="16416"/>
    <cellStyle name="Normal 4 12 11 6 2" xfId="39919"/>
    <cellStyle name="Normal 4 12 11 7" xfId="16417"/>
    <cellStyle name="Normal 4 12 11 7 2" xfId="39608"/>
    <cellStyle name="Normal 4 12 11 8" xfId="25577"/>
    <cellStyle name="Normal 4 12 12" xfId="16418"/>
    <cellStyle name="Normal 4 12 12 2" xfId="25578"/>
    <cellStyle name="Normal 4 12 13" xfId="16419"/>
    <cellStyle name="Normal 4 12 13 2" xfId="25579"/>
    <cellStyle name="Normal 4 12 14" xfId="16420"/>
    <cellStyle name="Normal 4 12 14 2" xfId="25580"/>
    <cellStyle name="Normal 4 12 15" xfId="16421"/>
    <cellStyle name="Normal 4 12 15 2" xfId="25581"/>
    <cellStyle name="Normal 4 12 16" xfId="16422"/>
    <cellStyle name="Normal 4 12 16 2" xfId="25582"/>
    <cellStyle name="Normal 4 12 17" xfId="16423"/>
    <cellStyle name="Normal 4 12 17 2" xfId="25583"/>
    <cellStyle name="Normal 4 12 18" xfId="16424"/>
    <cellStyle name="Normal 4 12 18 2" xfId="25584"/>
    <cellStyle name="Normal 4 12 19" xfId="16425"/>
    <cellStyle name="Normal 4 12 19 2" xfId="25585"/>
    <cellStyle name="Normal 4 12 2" xfId="16426"/>
    <cellStyle name="Normal 4 12 2 2" xfId="16427"/>
    <cellStyle name="Normal 4 12 2 2 2" xfId="16428"/>
    <cellStyle name="Normal 4 12 2 2 2 2" xfId="36296"/>
    <cellStyle name="Normal 4 12 2 2 3" xfId="16429"/>
    <cellStyle name="Normal 4 12 2 2 3 2" xfId="36297"/>
    <cellStyle name="Normal 4 12 2 2 4" xfId="16430"/>
    <cellStyle name="Normal 4 12 2 2 4 2" xfId="39278"/>
    <cellStyle name="Normal 4 12 2 2 5" xfId="16431"/>
    <cellStyle name="Normal 4 12 2 2 5 2" xfId="39200"/>
    <cellStyle name="Normal 4 12 2 2 6" xfId="16432"/>
    <cellStyle name="Normal 4 12 2 2 6 2" xfId="39303"/>
    <cellStyle name="Normal 4 12 2 2 7" xfId="16433"/>
    <cellStyle name="Normal 4 12 2 2 7 2" xfId="39974"/>
    <cellStyle name="Normal 4 12 2 2 8" xfId="25587"/>
    <cellStyle name="Normal 4 12 2 3" xfId="16434"/>
    <cellStyle name="Normal 4 12 2 3 2" xfId="16435"/>
    <cellStyle name="Normal 4 12 2 3 2 2" xfId="36298"/>
    <cellStyle name="Normal 4 12 2 3 3" xfId="16436"/>
    <cellStyle name="Normal 4 12 2 3 3 2" xfId="36299"/>
    <cellStyle name="Normal 4 12 2 3 4" xfId="16437"/>
    <cellStyle name="Normal 4 12 2 3 4 2" xfId="39464"/>
    <cellStyle name="Normal 4 12 2 3 5" xfId="16438"/>
    <cellStyle name="Normal 4 12 2 3 5 2" xfId="39897"/>
    <cellStyle name="Normal 4 12 2 3 6" xfId="16439"/>
    <cellStyle name="Normal 4 12 2 3 6 2" xfId="39528"/>
    <cellStyle name="Normal 4 12 2 3 7" xfId="16440"/>
    <cellStyle name="Normal 4 12 2 3 7 2" xfId="39613"/>
    <cellStyle name="Normal 4 12 2 3 8" xfId="25588"/>
    <cellStyle name="Normal 4 12 2 4" xfId="16441"/>
    <cellStyle name="Normal 4 12 2 4 2" xfId="35689"/>
    <cellStyle name="Normal 4 12 2 5" xfId="25586"/>
    <cellStyle name="Normal 4 12 20" xfId="16442"/>
    <cellStyle name="Normal 4 12 20 2" xfId="25589"/>
    <cellStyle name="Normal 4 12 21" xfId="16443"/>
    <cellStyle name="Normal 4 12 21 2" xfId="25590"/>
    <cellStyle name="Normal 4 12 22" xfId="16444"/>
    <cellStyle name="Normal 4 12 22 2" xfId="25591"/>
    <cellStyle name="Normal 4 12 23" xfId="16445"/>
    <cellStyle name="Normal 4 12 23 2" xfId="25592"/>
    <cellStyle name="Normal 4 12 24" xfId="16446"/>
    <cellStyle name="Normal 4 12 24 2" xfId="25593"/>
    <cellStyle name="Normal 4 12 25" xfId="16447"/>
    <cellStyle name="Normal 4 12 25 2" xfId="25594"/>
    <cellStyle name="Normal 4 12 26" xfId="16448"/>
    <cellStyle name="Normal 4 12 26 2" xfId="25595"/>
    <cellStyle name="Normal 4 12 27" xfId="16449"/>
    <cellStyle name="Normal 4 12 27 2" xfId="25596"/>
    <cellStyle name="Normal 4 12 28" xfId="25575"/>
    <cellStyle name="Normal 4 12 3" xfId="16450"/>
    <cellStyle name="Normal 4 12 3 2" xfId="16451"/>
    <cellStyle name="Normal 4 12 3 2 2" xfId="36300"/>
    <cellStyle name="Normal 4 12 3 3" xfId="16452"/>
    <cellStyle name="Normal 4 12 3 3 2" xfId="36301"/>
    <cellStyle name="Normal 4 12 3 4" xfId="16453"/>
    <cellStyle name="Normal 4 12 3 4 2" xfId="39661"/>
    <cellStyle name="Normal 4 12 3 5" xfId="16454"/>
    <cellStyle name="Normal 4 12 3 5 2" xfId="39259"/>
    <cellStyle name="Normal 4 12 3 6" xfId="16455"/>
    <cellStyle name="Normal 4 12 3 6 2" xfId="39920"/>
    <cellStyle name="Normal 4 12 3 7" xfId="16456"/>
    <cellStyle name="Normal 4 12 3 7 2" xfId="40178"/>
    <cellStyle name="Normal 4 12 3 8" xfId="25597"/>
    <cellStyle name="Normal 4 12 4" xfId="16457"/>
    <cellStyle name="Normal 4 12 4 2" xfId="16458"/>
    <cellStyle name="Normal 4 12 4 2 2" xfId="36302"/>
    <cellStyle name="Normal 4 12 4 3" xfId="16459"/>
    <cellStyle name="Normal 4 12 4 3 2" xfId="36303"/>
    <cellStyle name="Normal 4 12 4 4" xfId="16460"/>
    <cellStyle name="Normal 4 12 4 4 2" xfId="40158"/>
    <cellStyle name="Normal 4 12 4 5" xfId="16461"/>
    <cellStyle name="Normal 4 12 4 5 2" xfId="40049"/>
    <cellStyle name="Normal 4 12 4 6" xfId="16462"/>
    <cellStyle name="Normal 4 12 4 6 2" xfId="39304"/>
    <cellStyle name="Normal 4 12 4 7" xfId="16463"/>
    <cellStyle name="Normal 4 12 4 7 2" xfId="40073"/>
    <cellStyle name="Normal 4 12 4 8" xfId="25598"/>
    <cellStyle name="Normal 4 12 5" xfId="16464"/>
    <cellStyle name="Normal 4 12 5 2" xfId="16465"/>
    <cellStyle name="Normal 4 12 5 2 2" xfId="36304"/>
    <cellStyle name="Normal 4 12 5 3" xfId="16466"/>
    <cellStyle name="Normal 4 12 5 3 2" xfId="36305"/>
    <cellStyle name="Normal 4 12 5 4" xfId="16467"/>
    <cellStyle name="Normal 4 12 5 4 2" xfId="39465"/>
    <cellStyle name="Normal 4 12 5 5" xfId="16468"/>
    <cellStyle name="Normal 4 12 5 5 2" xfId="39238"/>
    <cellStyle name="Normal 4 12 5 6" xfId="16469"/>
    <cellStyle name="Normal 4 12 5 6 2" xfId="39529"/>
    <cellStyle name="Normal 4 12 5 7" xfId="16470"/>
    <cellStyle name="Normal 4 12 5 7 2" xfId="40144"/>
    <cellStyle name="Normal 4 12 5 8" xfId="25599"/>
    <cellStyle name="Normal 4 12 6" xfId="16471"/>
    <cellStyle name="Normal 4 12 6 2" xfId="16472"/>
    <cellStyle name="Normal 4 12 6 2 2" xfId="36306"/>
    <cellStyle name="Normal 4 12 6 3" xfId="16473"/>
    <cellStyle name="Normal 4 12 6 3 2" xfId="36307"/>
    <cellStyle name="Normal 4 12 6 4" xfId="16474"/>
    <cellStyle name="Normal 4 12 6 4 2" xfId="40090"/>
    <cellStyle name="Normal 4 12 6 5" xfId="16475"/>
    <cellStyle name="Normal 4 12 6 5 2" xfId="39676"/>
    <cellStyle name="Normal 4 12 6 6" xfId="16476"/>
    <cellStyle name="Normal 4 12 6 6 2" xfId="39667"/>
    <cellStyle name="Normal 4 12 6 7" xfId="16477"/>
    <cellStyle name="Normal 4 12 6 7 2" xfId="39997"/>
    <cellStyle name="Normal 4 12 6 8" xfId="25600"/>
    <cellStyle name="Normal 4 12 7" xfId="16478"/>
    <cellStyle name="Normal 4 12 7 2" xfId="16479"/>
    <cellStyle name="Normal 4 12 7 2 2" xfId="36308"/>
    <cellStyle name="Normal 4 12 7 3" xfId="16480"/>
    <cellStyle name="Normal 4 12 7 3 2" xfId="36309"/>
    <cellStyle name="Normal 4 12 7 4" xfId="16481"/>
    <cellStyle name="Normal 4 12 7 4 2" xfId="40128"/>
    <cellStyle name="Normal 4 12 7 5" xfId="16482"/>
    <cellStyle name="Normal 4 12 7 5 2" xfId="40181"/>
    <cellStyle name="Normal 4 12 7 6" xfId="16483"/>
    <cellStyle name="Normal 4 12 7 6 2" xfId="40164"/>
    <cellStyle name="Normal 4 12 7 7" xfId="16484"/>
    <cellStyle name="Normal 4 12 7 7 2" xfId="40041"/>
    <cellStyle name="Normal 4 12 7 8" xfId="25601"/>
    <cellStyle name="Normal 4 12 8" xfId="16485"/>
    <cellStyle name="Normal 4 12 8 2" xfId="16486"/>
    <cellStyle name="Normal 4 12 8 2 2" xfId="36310"/>
    <cellStyle name="Normal 4 12 8 3" xfId="16487"/>
    <cellStyle name="Normal 4 12 8 3 2" xfId="36311"/>
    <cellStyle name="Normal 4 12 8 4" xfId="16488"/>
    <cellStyle name="Normal 4 12 8 4 2" xfId="39466"/>
    <cellStyle name="Normal 4 12 8 5" xfId="16489"/>
    <cellStyle name="Normal 4 12 8 5 2" xfId="39248"/>
    <cellStyle name="Normal 4 12 8 6" xfId="16490"/>
    <cellStyle name="Normal 4 12 8 6 2" xfId="39530"/>
    <cellStyle name="Normal 4 12 8 7" xfId="16491"/>
    <cellStyle name="Normal 4 12 8 7 2" xfId="39973"/>
    <cellStyle name="Normal 4 12 8 8" xfId="25602"/>
    <cellStyle name="Normal 4 12 9" xfId="16492"/>
    <cellStyle name="Normal 4 12 9 2" xfId="16493"/>
    <cellStyle name="Normal 4 12 9 2 2" xfId="36312"/>
    <cellStyle name="Normal 4 12 9 3" xfId="16494"/>
    <cellStyle name="Normal 4 12 9 3 2" xfId="36313"/>
    <cellStyle name="Normal 4 12 9 4" xfId="16495"/>
    <cellStyle name="Normal 4 12 9 4 2" xfId="40114"/>
    <cellStyle name="Normal 4 12 9 5" xfId="16496"/>
    <cellStyle name="Normal 4 12 9 5 2" xfId="39226"/>
    <cellStyle name="Normal 4 12 9 6" xfId="16497"/>
    <cellStyle name="Normal 4 12 9 6 2" xfId="40086"/>
    <cellStyle name="Normal 4 12 9 7" xfId="16498"/>
    <cellStyle name="Normal 4 12 9 7 2" xfId="40042"/>
    <cellStyle name="Normal 4 12 9 8" xfId="25603"/>
    <cellStyle name="Normal 4 13" xfId="16499"/>
    <cellStyle name="Normal 4 13 2" xfId="16500"/>
    <cellStyle name="Normal 4 13 2 2" xfId="36314"/>
    <cellStyle name="Normal 4 13 3" xfId="16501"/>
    <cellStyle name="Normal 4 13 3 2" xfId="36315"/>
    <cellStyle name="Normal 4 13 4" xfId="16502"/>
    <cellStyle name="Normal 4 13 4 2" xfId="40021"/>
    <cellStyle name="Normal 4 13 5" xfId="16503"/>
    <cellStyle name="Normal 4 13 5 2" xfId="39212"/>
    <cellStyle name="Normal 4 13 6" xfId="16504"/>
    <cellStyle name="Normal 4 13 6 2" xfId="40134"/>
    <cellStyle name="Normal 4 13 7" xfId="16505"/>
    <cellStyle name="Normal 4 13 7 2" xfId="40204"/>
    <cellStyle name="Normal 4 13 8" xfId="25604"/>
    <cellStyle name="Normal 4 14" xfId="16506"/>
    <cellStyle name="Normal 4 14 2" xfId="16507"/>
    <cellStyle name="Normal 4 14 2 2" xfId="16508"/>
    <cellStyle name="Normal 4 14 2 2 2" xfId="36316"/>
    <cellStyle name="Normal 4 14 2 3" xfId="16509"/>
    <cellStyle name="Normal 4 14 2 3 2" xfId="36317"/>
    <cellStyle name="Normal 4 14 2 4" xfId="16510"/>
    <cellStyle name="Normal 4 14 2 4 2" xfId="39786"/>
    <cellStyle name="Normal 4 14 2 5" xfId="16511"/>
    <cellStyle name="Normal 4 14 2 5 2" xfId="39199"/>
    <cellStyle name="Normal 4 14 2 6" xfId="16512"/>
    <cellStyle name="Normal 4 14 2 6 2" xfId="39531"/>
    <cellStyle name="Normal 4 14 2 7" xfId="16513"/>
    <cellStyle name="Normal 4 14 2 7 2" xfId="39985"/>
    <cellStyle name="Normal 4 14 2 8" xfId="25606"/>
    <cellStyle name="Normal 4 14 3" xfId="16514"/>
    <cellStyle name="Normal 4 14 3 2" xfId="16515"/>
    <cellStyle name="Normal 4 14 3 2 2" xfId="36318"/>
    <cellStyle name="Normal 4 14 3 3" xfId="16516"/>
    <cellStyle name="Normal 4 14 3 3 2" xfId="36319"/>
    <cellStyle name="Normal 4 14 3 4" xfId="16517"/>
    <cellStyle name="Normal 4 14 3 4 2" xfId="39467"/>
    <cellStyle name="Normal 4 14 3 5" xfId="16518"/>
    <cellStyle name="Normal 4 14 3 5 2" xfId="39271"/>
    <cellStyle name="Normal 4 14 3 6" xfId="16519"/>
    <cellStyle name="Normal 4 14 3 6 2" xfId="40001"/>
    <cellStyle name="Normal 4 14 3 7" xfId="16520"/>
    <cellStyle name="Normal 4 14 3 7 2" xfId="39375"/>
    <cellStyle name="Normal 4 14 3 8" xfId="25607"/>
    <cellStyle name="Normal 4 14 4" xfId="16521"/>
    <cellStyle name="Normal 4 14 4 2" xfId="35690"/>
    <cellStyle name="Normal 4 14 5" xfId="25605"/>
    <cellStyle name="Normal 4 15" xfId="16522"/>
    <cellStyle name="Normal 4 15 2" xfId="16523"/>
    <cellStyle name="Normal 4 15 2 2" xfId="36320"/>
    <cellStyle name="Normal 4 15 3" xfId="16524"/>
    <cellStyle name="Normal 4 15 3 2" xfId="36321"/>
    <cellStyle name="Normal 4 15 4" xfId="16525"/>
    <cellStyle name="Normal 4 15 4 2" xfId="39787"/>
    <cellStyle name="Normal 4 15 5" xfId="16526"/>
    <cellStyle name="Normal 4 15 5 2" xfId="39260"/>
    <cellStyle name="Normal 4 15 6" xfId="16527"/>
    <cellStyle name="Normal 4 15 6 2" xfId="40027"/>
    <cellStyle name="Normal 4 15 7" xfId="16528"/>
    <cellStyle name="Normal 4 15 7 2" xfId="39376"/>
    <cellStyle name="Normal 4 15 8" xfId="25608"/>
    <cellStyle name="Normal 4 16" xfId="16529"/>
    <cellStyle name="Normal 4 16 2" xfId="16530"/>
    <cellStyle name="Normal 4 16 2 2" xfId="36322"/>
    <cellStyle name="Normal 4 16 3" xfId="16531"/>
    <cellStyle name="Normal 4 16 3 2" xfId="36323"/>
    <cellStyle name="Normal 4 16 4" xfId="16532"/>
    <cellStyle name="Normal 4 16 4 2" xfId="39788"/>
    <cellStyle name="Normal 4 16 5" xfId="16533"/>
    <cellStyle name="Normal 4 16 5 2" xfId="40005"/>
    <cellStyle name="Normal 4 16 6" xfId="16534"/>
    <cellStyle name="Normal 4 16 6 2" xfId="39532"/>
    <cellStyle name="Normal 4 16 7" xfId="16535"/>
    <cellStyle name="Normal 4 16 7 2" xfId="39377"/>
    <cellStyle name="Normal 4 16 8" xfId="25609"/>
    <cellStyle name="Normal 4 17" xfId="16536"/>
    <cellStyle name="Normal 4 17 2" xfId="16537"/>
    <cellStyle name="Normal 4 17 2 2" xfId="36324"/>
    <cellStyle name="Normal 4 17 3" xfId="16538"/>
    <cellStyle name="Normal 4 17 3 2" xfId="36325"/>
    <cellStyle name="Normal 4 17 4" xfId="16539"/>
    <cellStyle name="Normal 4 17 4 2" xfId="39468"/>
    <cellStyle name="Normal 4 17 5" xfId="16540"/>
    <cellStyle name="Normal 4 17 5 2" xfId="39239"/>
    <cellStyle name="Normal 4 17 6" xfId="16541"/>
    <cellStyle name="Normal 4 17 6 2" xfId="40213"/>
    <cellStyle name="Normal 4 17 7" xfId="16542"/>
    <cellStyle name="Normal 4 17 7 2" xfId="39378"/>
    <cellStyle name="Normal 4 17 8" xfId="25610"/>
    <cellStyle name="Normal 4 18" xfId="16543"/>
    <cellStyle name="Normal 4 18 2" xfId="16544"/>
    <cellStyle name="Normal 4 18 2 2" xfId="36326"/>
    <cellStyle name="Normal 4 18 3" xfId="16545"/>
    <cellStyle name="Normal 4 18 3 2" xfId="36327"/>
    <cellStyle name="Normal 4 18 4" xfId="16546"/>
    <cellStyle name="Normal 4 18 4 2" xfId="39789"/>
    <cellStyle name="Normal 4 18 5" xfId="16547"/>
    <cellStyle name="Normal 4 18 5 2" xfId="39983"/>
    <cellStyle name="Normal 4 18 6" xfId="16548"/>
    <cellStyle name="Normal 4 18 6 2" xfId="40199"/>
    <cellStyle name="Normal 4 18 7" xfId="16549"/>
    <cellStyle name="Normal 4 18 7 2" xfId="39379"/>
    <cellStyle name="Normal 4 18 8" xfId="25611"/>
    <cellStyle name="Normal 4 19" xfId="16550"/>
    <cellStyle name="Normal 4 19 2" xfId="16551"/>
    <cellStyle name="Normal 4 19 2 2" xfId="36328"/>
    <cellStyle name="Normal 4 19 3" xfId="16552"/>
    <cellStyle name="Normal 4 19 3 2" xfId="36329"/>
    <cellStyle name="Normal 4 19 4" xfId="16553"/>
    <cellStyle name="Normal 4 19 4 2" xfId="39790"/>
    <cellStyle name="Normal 4 19 5" xfId="16554"/>
    <cellStyle name="Normal 4 19 5 2" xfId="40211"/>
    <cellStyle name="Normal 4 19 6" xfId="16555"/>
    <cellStyle name="Normal 4 19 6 2" xfId="39533"/>
    <cellStyle name="Normal 4 19 7" xfId="16556"/>
    <cellStyle name="Normal 4 19 7 2" xfId="39380"/>
    <cellStyle name="Normal 4 19 8" xfId="25612"/>
    <cellStyle name="Normal 4 2" xfId="16557"/>
    <cellStyle name="Normal 4 2 10" xfId="16558"/>
    <cellStyle name="Normal 4 2 10 2" xfId="16559"/>
    <cellStyle name="Normal 4 2 10 2 2" xfId="36330"/>
    <cellStyle name="Normal 4 2 10 3" xfId="16560"/>
    <cellStyle name="Normal 4 2 10 3 2" xfId="36331"/>
    <cellStyle name="Normal 4 2 10 4" xfId="16561"/>
    <cellStyle name="Normal 4 2 10 4 2" xfId="39610"/>
    <cellStyle name="Normal 4 2 10 5" xfId="16562"/>
    <cellStyle name="Normal 4 2 10 5 2" xfId="39247"/>
    <cellStyle name="Normal 4 2 10 6" xfId="16563"/>
    <cellStyle name="Normal 4 2 10 6 2" xfId="40245"/>
    <cellStyle name="Normal 4 2 10 7" xfId="16564"/>
    <cellStyle name="Normal 4 2 10 7 2" xfId="39585"/>
    <cellStyle name="Normal 4 2 10 8" xfId="25614"/>
    <cellStyle name="Normal 4 2 11" xfId="16565"/>
    <cellStyle name="Normal 4 2 11 2" xfId="16566"/>
    <cellStyle name="Normal 4 2 11 2 2" xfId="36332"/>
    <cellStyle name="Normal 4 2 11 3" xfId="16567"/>
    <cellStyle name="Normal 4 2 11 3 2" xfId="36333"/>
    <cellStyle name="Normal 4 2 11 4" xfId="16568"/>
    <cellStyle name="Normal 4 2 11 4 2" xfId="40219"/>
    <cellStyle name="Normal 4 2 11 5" xfId="16569"/>
    <cellStyle name="Normal 4 2 11 5 2" xfId="39225"/>
    <cellStyle name="Normal 4 2 11 6" xfId="16570"/>
    <cellStyle name="Normal 4 2 11 6 2" xfId="39305"/>
    <cellStyle name="Normal 4 2 11 7" xfId="16571"/>
    <cellStyle name="Normal 4 2 11 7 2" xfId="39950"/>
    <cellStyle name="Normal 4 2 11 8" xfId="25615"/>
    <cellStyle name="Normal 4 2 12" xfId="16572"/>
    <cellStyle name="Normal 4 2 12 2" xfId="16573"/>
    <cellStyle name="Normal 4 2 12 2 2" xfId="36334"/>
    <cellStyle name="Normal 4 2 12 3" xfId="16574"/>
    <cellStyle name="Normal 4 2 12 3 2" xfId="36335"/>
    <cellStyle name="Normal 4 2 12 4" xfId="16575"/>
    <cellStyle name="Normal 4 2 12 4 2" xfId="40193"/>
    <cellStyle name="Normal 4 2 12 5" xfId="16576"/>
    <cellStyle name="Normal 4 2 12 5 2" xfId="39211"/>
    <cellStyle name="Normal 4 2 12 6" xfId="16577"/>
    <cellStyle name="Normal 4 2 12 6 2" xfId="39534"/>
    <cellStyle name="Normal 4 2 12 7" xfId="16578"/>
    <cellStyle name="Normal 4 2 12 7 2" xfId="39338"/>
    <cellStyle name="Normal 4 2 12 8" xfId="25616"/>
    <cellStyle name="Normal 4 2 13" xfId="16579"/>
    <cellStyle name="Normal 4 2 13 2" xfId="16580"/>
    <cellStyle name="Normal 4 2 13 2 2" xfId="36336"/>
    <cellStyle name="Normal 4 2 13 3" xfId="16581"/>
    <cellStyle name="Normal 4 2 13 3 2" xfId="36337"/>
    <cellStyle name="Normal 4 2 13 4" xfId="16582"/>
    <cellStyle name="Normal 4 2 13 4 2" xfId="39791"/>
    <cellStyle name="Normal 4 2 13 5" xfId="16583"/>
    <cellStyle name="Normal 4 2 13 5 2" xfId="39198"/>
    <cellStyle name="Normal 4 2 13 6" xfId="16584"/>
    <cellStyle name="Normal 4 2 13 6 2" xfId="39921"/>
    <cellStyle name="Normal 4 2 13 7" xfId="16585"/>
    <cellStyle name="Normal 4 2 13 7 2" xfId="39886"/>
    <cellStyle name="Normal 4 2 13 8" xfId="25617"/>
    <cellStyle name="Normal 4 2 14" xfId="16586"/>
    <cellStyle name="Normal 4 2 14 2" xfId="16587"/>
    <cellStyle name="Normal 4 2 14 2 2" xfId="36338"/>
    <cellStyle name="Normal 4 2 14 3" xfId="16588"/>
    <cellStyle name="Normal 4 2 14 3 2" xfId="36339"/>
    <cellStyle name="Normal 4 2 14 4" xfId="16589"/>
    <cellStyle name="Normal 4 2 14 4 2" xfId="40251"/>
    <cellStyle name="Normal 4 2 14 5" xfId="16590"/>
    <cellStyle name="Normal 4 2 14 5 2" xfId="39896"/>
    <cellStyle name="Normal 4 2 14 6" xfId="16591"/>
    <cellStyle name="Normal 4 2 14 6 2" xfId="39306"/>
    <cellStyle name="Normal 4 2 14 7" xfId="16592"/>
    <cellStyle name="Normal 4 2 14 7 2" xfId="39951"/>
    <cellStyle name="Normal 4 2 14 8" xfId="25618"/>
    <cellStyle name="Normal 4 2 15" xfId="16593"/>
    <cellStyle name="Normal 4 2 15 2" xfId="16594"/>
    <cellStyle name="Normal 4 2 15 2 2" xfId="36340"/>
    <cellStyle name="Normal 4 2 15 3" xfId="16595"/>
    <cellStyle name="Normal 4 2 15 3 2" xfId="36341"/>
    <cellStyle name="Normal 4 2 15 4" xfId="16596"/>
    <cellStyle name="Normal 4 2 15 4 2" xfId="39662"/>
    <cellStyle name="Normal 4 2 15 5" xfId="16597"/>
    <cellStyle name="Normal 4 2 15 5 2" xfId="39261"/>
    <cellStyle name="Normal 4 2 15 6" xfId="16598"/>
    <cellStyle name="Normal 4 2 15 6 2" xfId="39535"/>
    <cellStyle name="Normal 4 2 15 7" xfId="16599"/>
    <cellStyle name="Normal 4 2 15 7 2" xfId="39339"/>
    <cellStyle name="Normal 4 2 15 8" xfId="25619"/>
    <cellStyle name="Normal 4 2 16" xfId="16600"/>
    <cellStyle name="Normal 4 2 16 2" xfId="16601"/>
    <cellStyle name="Normal 4 2 16 2 2" xfId="36342"/>
    <cellStyle name="Normal 4 2 16 3" xfId="16602"/>
    <cellStyle name="Normal 4 2 16 3 2" xfId="36343"/>
    <cellStyle name="Normal 4 2 16 4" xfId="16603"/>
    <cellStyle name="Normal 4 2 16 4 2" xfId="39792"/>
    <cellStyle name="Normal 4 2 16 5" xfId="16604"/>
    <cellStyle name="Normal 4 2 16 5 2" xfId="40105"/>
    <cellStyle name="Normal 4 2 16 6" xfId="16605"/>
    <cellStyle name="Normal 4 2 16 6 2" xfId="39536"/>
    <cellStyle name="Normal 4 2 16 7" xfId="16606"/>
    <cellStyle name="Normal 4 2 16 7 2" xfId="39887"/>
    <cellStyle name="Normal 4 2 16 8" xfId="25620"/>
    <cellStyle name="Normal 4 2 17" xfId="16607"/>
    <cellStyle name="Normal 4 2 17 2" xfId="16608"/>
    <cellStyle name="Normal 4 2 17 2 2" xfId="36344"/>
    <cellStyle name="Normal 4 2 17 3" xfId="16609"/>
    <cellStyle name="Normal 4 2 17 3 2" xfId="36345"/>
    <cellStyle name="Normal 4 2 17 4" xfId="16610"/>
    <cellStyle name="Normal 4 2 17 4 2" xfId="39470"/>
    <cellStyle name="Normal 4 2 17 5" xfId="16611"/>
    <cellStyle name="Normal 4 2 17 5 2" xfId="39240"/>
    <cellStyle name="Normal 4 2 17 6" xfId="16612"/>
    <cellStyle name="Normal 4 2 17 6 2" xfId="39537"/>
    <cellStyle name="Normal 4 2 17 7" xfId="16613"/>
    <cellStyle name="Normal 4 2 17 7 2" xfId="39952"/>
    <cellStyle name="Normal 4 2 17 8" xfId="25621"/>
    <cellStyle name="Normal 4 2 18" xfId="16614"/>
    <cellStyle name="Normal 4 2 18 2" xfId="25622"/>
    <cellStyle name="Normal 4 2 19" xfId="16615"/>
    <cellStyle name="Normal 4 2 19 2" xfId="25623"/>
    <cellStyle name="Normal 4 2 2" xfId="16616"/>
    <cellStyle name="Normal 4 2 2 2" xfId="16617"/>
    <cellStyle name="Normal 4 2 2 2 2" xfId="36346"/>
    <cellStyle name="Normal 4 2 2 3" xfId="16618"/>
    <cellStyle name="Normal 4 2 2 3 2" xfId="36347"/>
    <cellStyle name="Normal 4 2 2 4" xfId="16619"/>
    <cellStyle name="Normal 4 2 2 4 2" xfId="39471"/>
    <cellStyle name="Normal 4 2 2 5" xfId="16620"/>
    <cellStyle name="Normal 4 2 2 5 2" xfId="40033"/>
    <cellStyle name="Normal 4 2 2 6" xfId="16621"/>
    <cellStyle name="Normal 4 2 2 6 2" xfId="39538"/>
    <cellStyle name="Normal 4 2 2 7" xfId="16622"/>
    <cellStyle name="Normal 4 2 2 7 2" xfId="39340"/>
    <cellStyle name="Normal 4 2 2 8" xfId="25624"/>
    <cellStyle name="Normal 4 2 20" xfId="16623"/>
    <cellStyle name="Normal 4 2 20 2" xfId="25625"/>
    <cellStyle name="Normal 4 2 21" xfId="16624"/>
    <cellStyle name="Normal 4 2 21 2" xfId="25626"/>
    <cellStyle name="Normal 4 2 22" xfId="16625"/>
    <cellStyle name="Normal 4 2 22 2" xfId="25627"/>
    <cellStyle name="Normal 4 2 23" xfId="16626"/>
    <cellStyle name="Normal 4 2 23 2" xfId="25628"/>
    <cellStyle name="Normal 4 2 24" xfId="16627"/>
    <cellStyle name="Normal 4 2 24 2" xfId="25629"/>
    <cellStyle name="Normal 4 2 25" xfId="16628"/>
    <cellStyle name="Normal 4 2 25 2" xfId="25630"/>
    <cellStyle name="Normal 4 2 26" xfId="16629"/>
    <cellStyle name="Normal 4 2 26 2" xfId="25631"/>
    <cellStyle name="Normal 4 2 27" xfId="16630"/>
    <cellStyle name="Normal 4 2 27 2" xfId="25632"/>
    <cellStyle name="Normal 4 2 28" xfId="16631"/>
    <cellStyle name="Normal 4 2 28 2" xfId="25633"/>
    <cellStyle name="Normal 4 2 29" xfId="16632"/>
    <cellStyle name="Normal 4 2 29 2" xfId="25634"/>
    <cellStyle name="Normal 4 2 3" xfId="16633"/>
    <cellStyle name="Normal 4 2 3 2" xfId="16634"/>
    <cellStyle name="Normal 4 2 3 2 2" xfId="36348"/>
    <cellStyle name="Normal 4 2 3 3" xfId="16635"/>
    <cellStyle name="Normal 4 2 3 3 2" xfId="36349"/>
    <cellStyle name="Normal 4 2 3 4" xfId="16636"/>
    <cellStyle name="Normal 4 2 3 4 2" xfId="39472"/>
    <cellStyle name="Normal 4 2 3 5" xfId="16637"/>
    <cellStyle name="Normal 4 2 3 5 2" xfId="40109"/>
    <cellStyle name="Normal 4 2 3 6" xfId="16638"/>
    <cellStyle name="Normal 4 2 3 6 2" xfId="39839"/>
    <cellStyle name="Normal 4 2 3 7" xfId="16639"/>
    <cellStyle name="Normal 4 2 3 7 2" xfId="39586"/>
    <cellStyle name="Normal 4 2 3 8" xfId="25635"/>
    <cellStyle name="Normal 4 2 30" xfId="16640"/>
    <cellStyle name="Normal 4 2 30 2" xfId="25636"/>
    <cellStyle name="Normal 4 2 31" xfId="16641"/>
    <cellStyle name="Normal 4 2 31 2" xfId="25637"/>
    <cellStyle name="Normal 4 2 32" xfId="16642"/>
    <cellStyle name="Normal 4 2 32 2" xfId="25638"/>
    <cellStyle name="Normal 4 2 33" xfId="16643"/>
    <cellStyle name="Normal 4 2 33 2" xfId="25639"/>
    <cellStyle name="Normal 4 2 34" xfId="16644"/>
    <cellStyle name="Normal 4 2 34 2" xfId="25640"/>
    <cellStyle name="Normal 4 2 35" xfId="16645"/>
    <cellStyle name="Normal 4 2 35 2" xfId="25641"/>
    <cellStyle name="Normal 4 2 36" xfId="16646"/>
    <cellStyle name="Normal 4 2 36 2" xfId="25642"/>
    <cellStyle name="Normal 4 2 37" xfId="25613"/>
    <cellStyle name="Normal 4 2 4" xfId="16647"/>
    <cellStyle name="Normal 4 2 4 2" xfId="16648"/>
    <cellStyle name="Normal 4 2 4 2 2" xfId="36350"/>
    <cellStyle name="Normal 4 2 4 3" xfId="16649"/>
    <cellStyle name="Normal 4 2 4 3 2" xfId="36351"/>
    <cellStyle name="Normal 4 2 4 4" xfId="16650"/>
    <cellStyle name="Normal 4 2 4 4 2" xfId="39473"/>
    <cellStyle name="Normal 4 2 4 5" xfId="16651"/>
    <cellStyle name="Normal 4 2 4 5 2" xfId="39246"/>
    <cellStyle name="Normal 4 2 4 6" xfId="16652"/>
    <cellStyle name="Normal 4 2 4 6 2" xfId="39840"/>
    <cellStyle name="Normal 4 2 4 7" xfId="16653"/>
    <cellStyle name="Normal 4 2 4 7 2" xfId="39673"/>
    <cellStyle name="Normal 4 2 4 8" xfId="25643"/>
    <cellStyle name="Normal 4 2 5" xfId="16654"/>
    <cellStyle name="Normal 4 2 5 2" xfId="16655"/>
    <cellStyle name="Normal 4 2 5 2 2" xfId="36352"/>
    <cellStyle name="Normal 4 2 5 3" xfId="16656"/>
    <cellStyle name="Normal 4 2 5 3 2" xfId="36353"/>
    <cellStyle name="Normal 4 2 5 4" xfId="16657"/>
    <cellStyle name="Normal 4 2 5 4 2" xfId="39474"/>
    <cellStyle name="Normal 4 2 5 5" xfId="16658"/>
    <cellStyle name="Normal 4 2 5 5 2" xfId="39224"/>
    <cellStyle name="Normal 4 2 5 6" xfId="16659"/>
    <cellStyle name="Normal 4 2 5 6 2" xfId="39539"/>
    <cellStyle name="Normal 4 2 5 7" xfId="16660"/>
    <cellStyle name="Normal 4 2 5 7 2" xfId="40169"/>
    <cellStyle name="Normal 4 2 5 8" xfId="25644"/>
    <cellStyle name="Normal 4 2 6" xfId="16661"/>
    <cellStyle name="Normal 4 2 6 2" xfId="16662"/>
    <cellStyle name="Normal 4 2 6 2 2" xfId="36354"/>
    <cellStyle name="Normal 4 2 6 3" xfId="16663"/>
    <cellStyle name="Normal 4 2 6 3 2" xfId="36355"/>
    <cellStyle name="Normal 4 2 6 4" xfId="16664"/>
    <cellStyle name="Normal 4 2 6 4 2" xfId="39475"/>
    <cellStyle name="Normal 4 2 6 5" xfId="16665"/>
    <cellStyle name="Normal 4 2 6 5 2" xfId="39210"/>
    <cellStyle name="Normal 4 2 6 6" xfId="16666"/>
    <cellStyle name="Normal 4 2 6 6 2" xfId="39922"/>
    <cellStyle name="Normal 4 2 6 7" xfId="16667"/>
    <cellStyle name="Normal 4 2 6 7 2" xfId="39888"/>
    <cellStyle name="Normal 4 2 6 8" xfId="25645"/>
    <cellStyle name="Normal 4 2 7" xfId="16668"/>
    <cellStyle name="Normal 4 2 7 2" xfId="16669"/>
    <cellStyle name="Normal 4 2 7 2 2" xfId="36356"/>
    <cellStyle name="Normal 4 2 7 3" xfId="16670"/>
    <cellStyle name="Normal 4 2 7 3 2" xfId="36357"/>
    <cellStyle name="Normal 4 2 7 4" xfId="16671"/>
    <cellStyle name="Normal 4 2 7 4 2" xfId="39476"/>
    <cellStyle name="Normal 4 2 7 5" xfId="16672"/>
    <cellStyle name="Normal 4 2 7 5 2" xfId="39197"/>
    <cellStyle name="Normal 4 2 7 6" xfId="16673"/>
    <cellStyle name="Normal 4 2 7 6 2" xfId="39307"/>
    <cellStyle name="Normal 4 2 7 7" xfId="16674"/>
    <cellStyle name="Normal 4 2 7 7 2" xfId="39995"/>
    <cellStyle name="Normal 4 2 7 8" xfId="25646"/>
    <cellStyle name="Normal 4 2 8" xfId="16675"/>
    <cellStyle name="Normal 4 2 8 2" xfId="16676"/>
    <cellStyle name="Normal 4 2 8 2 2" xfId="36358"/>
    <cellStyle name="Normal 4 2 8 3" xfId="16677"/>
    <cellStyle name="Normal 4 2 8 3 2" xfId="36359"/>
    <cellStyle name="Normal 4 2 8 4" xfId="16678"/>
    <cellStyle name="Normal 4 2 8 4 2" xfId="39793"/>
    <cellStyle name="Normal 4 2 8 5" xfId="16679"/>
    <cellStyle name="Normal 4 2 8 5 2" xfId="39270"/>
    <cellStyle name="Normal 4 2 8 6" xfId="16680"/>
    <cellStyle name="Normal 4 2 8 6 2" xfId="39540"/>
    <cellStyle name="Normal 4 2 8 7" xfId="16681"/>
    <cellStyle name="Normal 4 2 8 7 2" xfId="40238"/>
    <cellStyle name="Normal 4 2 8 8" xfId="25647"/>
    <cellStyle name="Normal 4 2 9" xfId="16682"/>
    <cellStyle name="Normal 4 2 9 2" xfId="16683"/>
    <cellStyle name="Normal 4 2 9 2 2" xfId="36360"/>
    <cellStyle name="Normal 4 2 9 3" xfId="16684"/>
    <cellStyle name="Normal 4 2 9 3 2" xfId="36361"/>
    <cellStyle name="Normal 4 2 9 4" xfId="16685"/>
    <cellStyle name="Normal 4 2 9 4 2" xfId="39794"/>
    <cellStyle name="Normal 4 2 9 5" xfId="16686"/>
    <cellStyle name="Normal 4 2 9 5 2" xfId="39262"/>
    <cellStyle name="Normal 4 2 9 6" xfId="16687"/>
    <cellStyle name="Normal 4 2 9 6 2" xfId="39923"/>
    <cellStyle name="Normal 4 2 9 7" xfId="16688"/>
    <cellStyle name="Normal 4 2 9 7 2" xfId="39889"/>
    <cellStyle name="Normal 4 2 9 8" xfId="25648"/>
    <cellStyle name="Normal 4 20" xfId="16689"/>
    <cellStyle name="Normal 4 20 10" xfId="16690"/>
    <cellStyle name="Normal 4 20 10 2" xfId="25650"/>
    <cellStyle name="Normal 4 20 11" xfId="16691"/>
    <cellStyle name="Normal 4 20 11 2" xfId="25651"/>
    <cellStyle name="Normal 4 20 12" xfId="16692"/>
    <cellStyle name="Normal 4 20 12 2" xfId="25652"/>
    <cellStyle name="Normal 4 20 13" xfId="16693"/>
    <cellStyle name="Normal 4 20 13 2" xfId="25653"/>
    <cellStyle name="Normal 4 20 14" xfId="16694"/>
    <cellStyle name="Normal 4 20 14 2" xfId="25654"/>
    <cellStyle name="Normal 4 20 15" xfId="16695"/>
    <cellStyle name="Normal 4 20 15 2" xfId="25655"/>
    <cellStyle name="Normal 4 20 16" xfId="16696"/>
    <cellStyle name="Normal 4 20 16 2" xfId="25656"/>
    <cellStyle name="Normal 4 20 17" xfId="16697"/>
    <cellStyle name="Normal 4 20 17 2" xfId="25657"/>
    <cellStyle name="Normal 4 20 18" xfId="16698"/>
    <cellStyle name="Normal 4 20 18 2" xfId="35691"/>
    <cellStyle name="Normal 4 20 19" xfId="25649"/>
    <cellStyle name="Normal 4 20 2" xfId="16699"/>
    <cellStyle name="Normal 4 20 2 2" xfId="16700"/>
    <cellStyle name="Normal 4 20 2 2 2" xfId="36362"/>
    <cellStyle name="Normal 4 20 2 3" xfId="16701"/>
    <cellStyle name="Normal 4 20 2 3 2" xfId="36363"/>
    <cellStyle name="Normal 4 20 2 4" xfId="16702"/>
    <cellStyle name="Normal 4 20 2 4 2" xfId="40092"/>
    <cellStyle name="Normal 4 20 2 5" xfId="16703"/>
    <cellStyle name="Normal 4 20 2 5 2" xfId="40135"/>
    <cellStyle name="Normal 4 20 2 6" xfId="16704"/>
    <cellStyle name="Normal 4 20 2 6 2" xfId="39308"/>
    <cellStyle name="Normal 4 20 2 7" xfId="16705"/>
    <cellStyle name="Normal 4 20 2 7 2" xfId="40000"/>
    <cellStyle name="Normal 4 20 2 8" xfId="25658"/>
    <cellStyle name="Normal 4 20 3" xfId="16706"/>
    <cellStyle name="Normal 4 20 3 2" xfId="25659"/>
    <cellStyle name="Normal 4 20 4" xfId="16707"/>
    <cellStyle name="Normal 4 20 4 2" xfId="25660"/>
    <cellStyle name="Normal 4 20 5" xfId="16708"/>
    <cellStyle name="Normal 4 20 5 2" xfId="25661"/>
    <cellStyle name="Normal 4 20 6" xfId="16709"/>
    <cellStyle name="Normal 4 20 6 2" xfId="25662"/>
    <cellStyle name="Normal 4 20 7" xfId="16710"/>
    <cellStyle name="Normal 4 20 7 2" xfId="25663"/>
    <cellStyle name="Normal 4 20 8" xfId="16711"/>
    <cellStyle name="Normal 4 20 8 2" xfId="25664"/>
    <cellStyle name="Normal 4 20 9" xfId="16712"/>
    <cellStyle name="Normal 4 20 9 2" xfId="25665"/>
    <cellStyle name="Normal 4 21" xfId="16713"/>
    <cellStyle name="Normal 4 21 2" xfId="16714"/>
    <cellStyle name="Normal 4 21 2 2" xfId="36364"/>
    <cellStyle name="Normal 4 21 3" xfId="16715"/>
    <cellStyle name="Normal 4 21 3 2" xfId="36365"/>
    <cellStyle name="Normal 4 21 4" xfId="16716"/>
    <cellStyle name="Normal 4 21 4 2" xfId="39477"/>
    <cellStyle name="Normal 4 21 5" xfId="16717"/>
    <cellStyle name="Normal 4 21 5 2" xfId="39241"/>
    <cellStyle name="Normal 4 21 6" xfId="16718"/>
    <cellStyle name="Normal 4 21 6 2" xfId="39541"/>
    <cellStyle name="Normal 4 21 7" xfId="16719"/>
    <cellStyle name="Normal 4 21 7 2" xfId="40032"/>
    <cellStyle name="Normal 4 21 8" xfId="25666"/>
    <cellStyle name="Normal 4 22" xfId="16720"/>
    <cellStyle name="Normal 4 22 2" xfId="16721"/>
    <cellStyle name="Normal 4 22 2 2" xfId="36366"/>
    <cellStyle name="Normal 4 22 3" xfId="16722"/>
    <cellStyle name="Normal 4 22 3 2" xfId="36367"/>
    <cellStyle name="Normal 4 22 4" xfId="16723"/>
    <cellStyle name="Normal 4 22 4 2" xfId="40126"/>
    <cellStyle name="Normal 4 22 5" xfId="16724"/>
    <cellStyle name="Normal 4 22 5 2" xfId="40136"/>
    <cellStyle name="Normal 4 22 6" xfId="16725"/>
    <cellStyle name="Normal 4 22 6 2" xfId="39924"/>
    <cellStyle name="Normal 4 22 7" xfId="16726"/>
    <cellStyle name="Normal 4 22 7 2" xfId="39587"/>
    <cellStyle name="Normal 4 22 8" xfId="25667"/>
    <cellStyle name="Normal 4 23" xfId="16727"/>
    <cellStyle name="Normal 4 23 2" xfId="16728"/>
    <cellStyle name="Normal 4 23 2 2" xfId="36368"/>
    <cellStyle name="Normal 4 23 3" xfId="16729"/>
    <cellStyle name="Normal 4 23 3 2" xfId="36369"/>
    <cellStyle name="Normal 4 23 4" xfId="16730"/>
    <cellStyle name="Normal 4 23 4 2" xfId="40267"/>
    <cellStyle name="Normal 4 23 5" xfId="16731"/>
    <cellStyle name="Normal 4 23 5 2" xfId="40081"/>
    <cellStyle name="Normal 4 23 6" xfId="16732"/>
    <cellStyle name="Normal 4 23 6 2" xfId="39309"/>
    <cellStyle name="Normal 4 23 7" xfId="16733"/>
    <cellStyle name="Normal 4 23 7 2" xfId="40044"/>
    <cellStyle name="Normal 4 23 8" xfId="25668"/>
    <cellStyle name="Normal 4 24" xfId="16734"/>
    <cellStyle name="Normal 4 24 2" xfId="16735"/>
    <cellStyle name="Normal 4 24 2 2" xfId="36370"/>
    <cellStyle name="Normal 4 24 3" xfId="16736"/>
    <cellStyle name="Normal 4 24 3 2" xfId="36371"/>
    <cellStyle name="Normal 4 24 4" xfId="16737"/>
    <cellStyle name="Normal 4 24 4 2" xfId="39795"/>
    <cellStyle name="Normal 4 24 5" xfId="16738"/>
    <cellStyle name="Normal 4 24 5 2" xfId="39245"/>
    <cellStyle name="Normal 4 24 6" xfId="16739"/>
    <cellStyle name="Normal 4 24 6 2" xfId="39621"/>
    <cellStyle name="Normal 4 24 7" xfId="16740"/>
    <cellStyle name="Normal 4 24 7 2" xfId="39981"/>
    <cellStyle name="Normal 4 24 8" xfId="25669"/>
    <cellStyle name="Normal 4 25" xfId="16741"/>
    <cellStyle name="Normal 4 25 2" xfId="25670"/>
    <cellStyle name="Normal 4 26" xfId="16742"/>
    <cellStyle name="Normal 4 26 2" xfId="25671"/>
    <cellStyle name="Normal 4 27" xfId="16743"/>
    <cellStyle name="Normal 4 27 2" xfId="25672"/>
    <cellStyle name="Normal 4 28" xfId="16744"/>
    <cellStyle name="Normal 4 28 2" xfId="25673"/>
    <cellStyle name="Normal 4 29" xfId="16745"/>
    <cellStyle name="Normal 4 29 2" xfId="25674"/>
    <cellStyle name="Normal 4 3" xfId="16746"/>
    <cellStyle name="Normal 4 3 10" xfId="16747"/>
    <cellStyle name="Normal 4 3 10 2" xfId="16748"/>
    <cellStyle name="Normal 4 3 10 2 2" xfId="36372"/>
    <cellStyle name="Normal 4 3 10 3" xfId="16749"/>
    <cellStyle name="Normal 4 3 10 3 2" xfId="36373"/>
    <cellStyle name="Normal 4 3 10 4" xfId="16750"/>
    <cellStyle name="Normal 4 3 10 4 2" xfId="40019"/>
    <cellStyle name="Normal 4 3 10 5" xfId="16751"/>
    <cellStyle name="Normal 4 3 10 5 2" xfId="39223"/>
    <cellStyle name="Normal 4 3 10 6" xfId="16752"/>
    <cellStyle name="Normal 4 3 10 6 2" xfId="39925"/>
    <cellStyle name="Normal 4 3 10 7" xfId="16753"/>
    <cellStyle name="Normal 4 3 10 7 2" xfId="39588"/>
    <cellStyle name="Normal 4 3 10 8" xfId="25676"/>
    <cellStyle name="Normal 4 3 11" xfId="16754"/>
    <cellStyle name="Normal 4 3 11 2" xfId="16755"/>
    <cellStyle name="Normal 4 3 11 2 2" xfId="36374"/>
    <cellStyle name="Normal 4 3 11 3" xfId="16756"/>
    <cellStyle name="Normal 4 3 11 3 2" xfId="36375"/>
    <cellStyle name="Normal 4 3 11 4" xfId="16757"/>
    <cellStyle name="Normal 4 3 11 4 2" xfId="40220"/>
    <cellStyle name="Normal 4 3 11 5" xfId="16758"/>
    <cellStyle name="Normal 4 3 11 5 2" xfId="39209"/>
    <cellStyle name="Normal 4 3 11 6" xfId="16759"/>
    <cellStyle name="Normal 4 3 11 6 2" xfId="39310"/>
    <cellStyle name="Normal 4 3 11 7" xfId="16760"/>
    <cellStyle name="Normal 4 3 11 7 2" xfId="40240"/>
    <cellStyle name="Normal 4 3 11 8" xfId="25677"/>
    <cellStyle name="Normal 4 3 12" xfId="16761"/>
    <cellStyle name="Normal 4 3 12 2" xfId="16762"/>
    <cellStyle name="Normal 4 3 12 2 2" xfId="36376"/>
    <cellStyle name="Normal 4 3 12 3" xfId="16763"/>
    <cellStyle name="Normal 4 3 12 3 2" xfId="36377"/>
    <cellStyle name="Normal 4 3 12 4" xfId="16764"/>
    <cellStyle name="Normal 4 3 12 4 2" xfId="40191"/>
    <cellStyle name="Normal 4 3 12 5" xfId="16765"/>
    <cellStyle name="Normal 4 3 12 5 2" xfId="39196"/>
    <cellStyle name="Normal 4 3 12 6" xfId="16766"/>
    <cellStyle name="Normal 4 3 12 6 2" xfId="39693"/>
    <cellStyle name="Normal 4 3 12 7" xfId="16767"/>
    <cellStyle name="Normal 4 3 12 7 2" xfId="39341"/>
    <cellStyle name="Normal 4 3 12 8" xfId="25678"/>
    <cellStyle name="Normal 4 3 13" xfId="16768"/>
    <cellStyle name="Normal 4 3 13 2" xfId="16769"/>
    <cellStyle name="Normal 4 3 13 2 2" xfId="36378"/>
    <cellStyle name="Normal 4 3 13 3" xfId="16770"/>
    <cellStyle name="Normal 4 3 13 3 2" xfId="36379"/>
    <cellStyle name="Normal 4 3 13 4" xfId="16771"/>
    <cellStyle name="Normal 4 3 13 4 2" xfId="40253"/>
    <cellStyle name="Normal 4 3 13 5" xfId="16772"/>
    <cellStyle name="Normal 4 3 13 5 2" xfId="39895"/>
    <cellStyle name="Normal 4 3 13 6" xfId="16773"/>
    <cellStyle name="Normal 4 3 13 6 2" xfId="39694"/>
    <cellStyle name="Normal 4 3 13 7" xfId="16774"/>
    <cellStyle name="Normal 4 3 13 7 2" xfId="39589"/>
    <cellStyle name="Normal 4 3 13 8" xfId="25679"/>
    <cellStyle name="Normal 4 3 14" xfId="16775"/>
    <cellStyle name="Normal 4 3 14 2" xfId="16776"/>
    <cellStyle name="Normal 4 3 14 2 2" xfId="36380"/>
    <cellStyle name="Normal 4 3 14 3" xfId="16777"/>
    <cellStyle name="Normal 4 3 14 3 2" xfId="36381"/>
    <cellStyle name="Normal 4 3 14 4" xfId="16778"/>
    <cellStyle name="Normal 4 3 14 4 2" xfId="39478"/>
    <cellStyle name="Normal 4 3 14 5" xfId="16779"/>
    <cellStyle name="Normal 4 3 14 5 2" xfId="39263"/>
    <cellStyle name="Normal 4 3 14 6" xfId="16780"/>
    <cellStyle name="Normal 4 3 14 6 2" xfId="39695"/>
    <cellStyle name="Normal 4 3 14 7" xfId="16781"/>
    <cellStyle name="Normal 4 3 14 7 2" xfId="39381"/>
    <cellStyle name="Normal 4 3 14 8" xfId="25680"/>
    <cellStyle name="Normal 4 3 15" xfId="16782"/>
    <cellStyle name="Normal 4 3 15 2" xfId="16783"/>
    <cellStyle name="Normal 4 3 15 2 2" xfId="36382"/>
    <cellStyle name="Normal 4 3 15 3" xfId="16784"/>
    <cellStyle name="Normal 4 3 15 3 2" xfId="36383"/>
    <cellStyle name="Normal 4 3 15 4" xfId="16785"/>
    <cellStyle name="Normal 4 3 15 4 2" xfId="39279"/>
    <cellStyle name="Normal 4 3 15 5" xfId="16786"/>
    <cellStyle name="Normal 4 3 15 5 2" xfId="39628"/>
    <cellStyle name="Normal 4 3 15 6" xfId="16787"/>
    <cellStyle name="Normal 4 3 15 6 2" xfId="39542"/>
    <cellStyle name="Normal 4 3 15 7" xfId="16788"/>
    <cellStyle name="Normal 4 3 15 7 2" xfId="39382"/>
    <cellStyle name="Normal 4 3 15 8" xfId="25681"/>
    <cellStyle name="Normal 4 3 16" xfId="16789"/>
    <cellStyle name="Normal 4 3 16 2" xfId="16790"/>
    <cellStyle name="Normal 4 3 16 2 2" xfId="36384"/>
    <cellStyle name="Normal 4 3 16 3" xfId="16791"/>
    <cellStyle name="Normal 4 3 16 3 2" xfId="36385"/>
    <cellStyle name="Normal 4 3 16 4" xfId="16792"/>
    <cellStyle name="Normal 4 3 16 4 2" xfId="39280"/>
    <cellStyle name="Normal 4 3 16 5" xfId="16793"/>
    <cellStyle name="Normal 4 3 16 5 2" xfId="39242"/>
    <cellStyle name="Normal 4 3 16 6" xfId="16794"/>
    <cellStyle name="Normal 4 3 16 6 2" xfId="39841"/>
    <cellStyle name="Normal 4 3 16 7" xfId="16795"/>
    <cellStyle name="Normal 4 3 16 7 2" xfId="39383"/>
    <cellStyle name="Normal 4 3 16 8" xfId="25682"/>
    <cellStyle name="Normal 4 3 17" xfId="16796"/>
    <cellStyle name="Normal 4 3 17 2" xfId="16797"/>
    <cellStyle name="Normal 4 3 17 2 2" xfId="36386"/>
    <cellStyle name="Normal 4 3 17 3" xfId="16798"/>
    <cellStyle name="Normal 4 3 17 3 2" xfId="36387"/>
    <cellStyle name="Normal 4 3 17 4" xfId="16799"/>
    <cellStyle name="Normal 4 3 17 4 2" xfId="39797"/>
    <cellStyle name="Normal 4 3 17 5" xfId="16800"/>
    <cellStyle name="Normal 4 3 17 5 2" xfId="40170"/>
    <cellStyle name="Normal 4 3 17 6" xfId="16801"/>
    <cellStyle name="Normal 4 3 17 6 2" xfId="39842"/>
    <cellStyle name="Normal 4 3 17 7" xfId="16802"/>
    <cellStyle name="Normal 4 3 17 7 2" xfId="39386"/>
    <cellStyle name="Normal 4 3 17 8" xfId="25683"/>
    <cellStyle name="Normal 4 3 18" xfId="16803"/>
    <cellStyle name="Normal 4 3 18 2" xfId="25684"/>
    <cellStyle name="Normal 4 3 19" xfId="16804"/>
    <cellStyle name="Normal 4 3 19 2" xfId="25685"/>
    <cellStyle name="Normal 4 3 2" xfId="16805"/>
    <cellStyle name="Normal 4 3 2 2" xfId="16806"/>
    <cellStyle name="Normal 4 3 2 2 2" xfId="36388"/>
    <cellStyle name="Normal 4 3 2 3" xfId="16807"/>
    <cellStyle name="Normal 4 3 2 3 2" xfId="36389"/>
    <cellStyle name="Normal 4 3 2 4" xfId="16808"/>
    <cellStyle name="Normal 4 3 2 4 2" xfId="39663"/>
    <cellStyle name="Normal 4 3 2 5" xfId="16809"/>
    <cellStyle name="Normal 4 3 2 5 2" xfId="39675"/>
    <cellStyle name="Normal 4 3 2 6" xfId="16810"/>
    <cellStyle name="Normal 4 3 2 6 2" xfId="39543"/>
    <cellStyle name="Normal 4 3 2 7" xfId="16811"/>
    <cellStyle name="Normal 4 3 2 7 2" xfId="39590"/>
    <cellStyle name="Normal 4 3 2 8" xfId="25686"/>
    <cellStyle name="Normal 4 3 20" xfId="16812"/>
    <cellStyle name="Normal 4 3 20 2" xfId="25687"/>
    <cellStyle name="Normal 4 3 21" xfId="16813"/>
    <cellStyle name="Normal 4 3 21 2" xfId="25688"/>
    <cellStyle name="Normal 4 3 22" xfId="16814"/>
    <cellStyle name="Normal 4 3 22 2" xfId="25689"/>
    <cellStyle name="Normal 4 3 23" xfId="16815"/>
    <cellStyle name="Normal 4 3 23 2" xfId="25690"/>
    <cellStyle name="Normal 4 3 24" xfId="16816"/>
    <cellStyle name="Normal 4 3 24 2" xfId="25691"/>
    <cellStyle name="Normal 4 3 25" xfId="16817"/>
    <cellStyle name="Normal 4 3 25 2" xfId="25692"/>
    <cellStyle name="Normal 4 3 26" xfId="16818"/>
    <cellStyle name="Normal 4 3 26 2" xfId="25693"/>
    <cellStyle name="Normal 4 3 27" xfId="16819"/>
    <cellStyle name="Normal 4 3 27 2" xfId="25694"/>
    <cellStyle name="Normal 4 3 28" xfId="16820"/>
    <cellStyle name="Normal 4 3 28 2" xfId="25695"/>
    <cellStyle name="Normal 4 3 29" xfId="16821"/>
    <cellStyle name="Normal 4 3 29 2" xfId="25696"/>
    <cellStyle name="Normal 4 3 3" xfId="16822"/>
    <cellStyle name="Normal 4 3 3 2" xfId="16823"/>
    <cellStyle name="Normal 4 3 3 2 2" xfId="36390"/>
    <cellStyle name="Normal 4 3 3 3" xfId="16824"/>
    <cellStyle name="Normal 4 3 3 3 2" xfId="36391"/>
    <cellStyle name="Normal 4 3 3 4" xfId="16825"/>
    <cellStyle name="Normal 4 3 3 4 2" xfId="40160"/>
    <cellStyle name="Normal 4 3 3 5" xfId="16826"/>
    <cellStyle name="Normal 4 3 3 5 2" xfId="39244"/>
    <cellStyle name="Normal 4 3 3 6" xfId="16827"/>
    <cellStyle name="Normal 4 3 3 6 2" xfId="39843"/>
    <cellStyle name="Normal 4 3 3 7" xfId="16828"/>
    <cellStyle name="Normal 4 3 3 7 2" xfId="39591"/>
    <cellStyle name="Normal 4 3 3 8" xfId="25697"/>
    <cellStyle name="Normal 4 3 30" xfId="16829"/>
    <cellStyle name="Normal 4 3 30 2" xfId="25698"/>
    <cellStyle name="Normal 4 3 31" xfId="16830"/>
    <cellStyle name="Normal 4 3 31 2" xfId="25699"/>
    <cellStyle name="Normal 4 3 32" xfId="16831"/>
    <cellStyle name="Normal 4 3 32 2" xfId="25700"/>
    <cellStyle name="Normal 4 3 33" xfId="16832"/>
    <cellStyle name="Normal 4 3 33 2" xfId="25701"/>
    <cellStyle name="Normal 4 3 34" xfId="16833"/>
    <cellStyle name="Normal 4 3 34 2" xfId="25702"/>
    <cellStyle name="Normal 4 3 35" xfId="16834"/>
    <cellStyle name="Normal 4 3 35 2" xfId="25703"/>
    <cellStyle name="Normal 4 3 36" xfId="16835"/>
    <cellStyle name="Normal 4 3 36 2" xfId="25704"/>
    <cellStyle name="Normal 4 3 37" xfId="25675"/>
    <cellStyle name="Normal 4 3 4" xfId="16836"/>
    <cellStyle name="Normal 4 3 4 2" xfId="16837"/>
    <cellStyle name="Normal 4 3 4 2 2" xfId="36392"/>
    <cellStyle name="Normal 4 3 4 3" xfId="16838"/>
    <cellStyle name="Normal 4 3 4 3 2" xfId="36393"/>
    <cellStyle name="Normal 4 3 4 4" xfId="16839"/>
    <cellStyle name="Normal 4 3 4 4 2" xfId="39798"/>
    <cellStyle name="Normal 4 3 4 5" xfId="16840"/>
    <cellStyle name="Normal 4 3 4 5 2" xfId="39222"/>
    <cellStyle name="Normal 4 3 4 6" xfId="16841"/>
    <cellStyle name="Normal 4 3 4 6 2" xfId="39926"/>
    <cellStyle name="Normal 4 3 4 7" xfId="16842"/>
    <cellStyle name="Normal 4 3 4 7 2" xfId="39592"/>
    <cellStyle name="Normal 4 3 4 8" xfId="25705"/>
    <cellStyle name="Normal 4 3 5" xfId="16843"/>
    <cellStyle name="Normal 4 3 5 2" xfId="16844"/>
    <cellStyle name="Normal 4 3 5 2 2" xfId="36394"/>
    <cellStyle name="Normal 4 3 5 3" xfId="16845"/>
    <cellStyle name="Normal 4 3 5 3 2" xfId="36395"/>
    <cellStyle name="Normal 4 3 5 4" xfId="16846"/>
    <cellStyle name="Normal 4 3 5 4 2" xfId="39996"/>
    <cellStyle name="Normal 4 3 5 5" xfId="16847"/>
    <cellStyle name="Normal 4 3 5 5 2" xfId="39208"/>
    <cellStyle name="Normal 4 3 5 6" xfId="16848"/>
    <cellStyle name="Normal 4 3 5 6 2" xfId="39311"/>
    <cellStyle name="Normal 4 3 5 7" xfId="16849"/>
    <cellStyle name="Normal 4 3 5 7 2" xfId="39953"/>
    <cellStyle name="Normal 4 3 5 8" xfId="25706"/>
    <cellStyle name="Normal 4 3 6" xfId="16850"/>
    <cellStyle name="Normal 4 3 6 2" xfId="16851"/>
    <cellStyle name="Normal 4 3 6 2 2" xfId="36396"/>
    <cellStyle name="Normal 4 3 6 3" xfId="16852"/>
    <cellStyle name="Normal 4 3 6 3 2" xfId="36397"/>
    <cellStyle name="Normal 4 3 6 4" xfId="16853"/>
    <cellStyle name="Normal 4 3 6 4 2" xfId="40130"/>
    <cellStyle name="Normal 4 3 6 5" xfId="16854"/>
    <cellStyle name="Normal 4 3 6 5 2" xfId="39195"/>
    <cellStyle name="Normal 4 3 6 6" xfId="16855"/>
    <cellStyle name="Normal 4 3 6 6 2" xfId="39844"/>
    <cellStyle name="Normal 4 3 6 7" xfId="16856"/>
    <cellStyle name="Normal 4 3 6 7 2" xfId="39342"/>
    <cellStyle name="Normal 4 3 6 8" xfId="25707"/>
    <cellStyle name="Normal 4 3 7" xfId="16857"/>
    <cellStyle name="Normal 4 3 7 2" xfId="16858"/>
    <cellStyle name="Normal 4 3 7 2 2" xfId="36398"/>
    <cellStyle name="Normal 4 3 7 3" xfId="16859"/>
    <cellStyle name="Normal 4 3 7 3 2" xfId="36399"/>
    <cellStyle name="Normal 4 3 7 4" xfId="16860"/>
    <cellStyle name="Normal 4 3 7 4 2" xfId="39479"/>
    <cellStyle name="Normal 4 3 7 5" xfId="16861"/>
    <cellStyle name="Normal 4 3 7 5 2" xfId="39269"/>
    <cellStyle name="Normal 4 3 7 6" xfId="16862"/>
    <cellStyle name="Normal 4 3 7 6 2" xfId="39385"/>
    <cellStyle name="Normal 4 3 7 7" xfId="16863"/>
    <cellStyle name="Normal 4 3 7 7 2" xfId="39593"/>
    <cellStyle name="Normal 4 3 7 8" xfId="25708"/>
    <cellStyle name="Normal 4 3 8" xfId="16864"/>
    <cellStyle name="Normal 4 3 8 2" xfId="16865"/>
    <cellStyle name="Normal 4 3 8 2 2" xfId="36400"/>
    <cellStyle name="Normal 4 3 8 3" xfId="16866"/>
    <cellStyle name="Normal 4 3 8 3 2" xfId="36401"/>
    <cellStyle name="Normal 4 3 8 4" xfId="16867"/>
    <cellStyle name="Normal 4 3 8 4 2" xfId="40113"/>
    <cellStyle name="Normal 4 3 8 5" xfId="16868"/>
    <cellStyle name="Normal 4 3 8 5 2" xfId="39264"/>
    <cellStyle name="Normal 4 3 8 6" xfId="16869"/>
    <cellStyle name="Normal 4 3 8 6 2" xfId="39544"/>
    <cellStyle name="Normal 4 3 8 7" xfId="16870"/>
    <cellStyle name="Normal 4 3 8 7 2" xfId="39594"/>
    <cellStyle name="Normal 4 3 8 8" xfId="25709"/>
    <cellStyle name="Normal 4 3 9" xfId="16871"/>
    <cellStyle name="Normal 4 3 9 2" xfId="16872"/>
    <cellStyle name="Normal 4 3 9 2 2" xfId="36402"/>
    <cellStyle name="Normal 4 3 9 3" xfId="16873"/>
    <cellStyle name="Normal 4 3 9 3 2" xfId="36403"/>
    <cellStyle name="Normal 4 3 9 4" xfId="16874"/>
    <cellStyle name="Normal 4 3 9 4 2" xfId="40023"/>
    <cellStyle name="Normal 4 3 9 5" xfId="16875"/>
    <cellStyle name="Normal 4 3 9 5 2" xfId="39627"/>
    <cellStyle name="Normal 4 3 9 6" xfId="16876"/>
    <cellStyle name="Normal 4 3 9 6 2" xfId="39845"/>
    <cellStyle name="Normal 4 3 9 7" xfId="16877"/>
    <cellStyle name="Normal 4 3 9 7 2" xfId="39595"/>
    <cellStyle name="Normal 4 3 9 8" xfId="25710"/>
    <cellStyle name="Normal 4 30" xfId="16878"/>
    <cellStyle name="Normal 4 30 2" xfId="25711"/>
    <cellStyle name="Normal 4 31" xfId="16879"/>
    <cellStyle name="Normal 4 31 2" xfId="25712"/>
    <cellStyle name="Normal 4 32" xfId="16880"/>
    <cellStyle name="Normal 4 32 2" xfId="25713"/>
    <cellStyle name="Normal 4 33" xfId="16881"/>
    <cellStyle name="Normal 4 33 2" xfId="25714"/>
    <cellStyle name="Normal 4 34" xfId="16882"/>
    <cellStyle name="Normal 4 34 2" xfId="25715"/>
    <cellStyle name="Normal 4 35" xfId="16883"/>
    <cellStyle name="Normal 4 35 2" xfId="25716"/>
    <cellStyle name="Normal 4 36" xfId="16884"/>
    <cellStyle name="Normal 4 36 2" xfId="25717"/>
    <cellStyle name="Normal 4 37" xfId="16885"/>
    <cellStyle name="Normal 4 37 2" xfId="25718"/>
    <cellStyle name="Normal 4 38" xfId="16886"/>
    <cellStyle name="Normal 4 38 2" xfId="25719"/>
    <cellStyle name="Normal 4 39" xfId="16887"/>
    <cellStyle name="Normal 4 39 2" xfId="25720"/>
    <cellStyle name="Normal 4 4" xfId="16888"/>
    <cellStyle name="Normal 4 4 10" xfId="16889"/>
    <cellStyle name="Normal 4 4 10 2" xfId="16890"/>
    <cellStyle name="Normal 4 4 10 2 2" xfId="36404"/>
    <cellStyle name="Normal 4 4 10 3" xfId="16891"/>
    <cellStyle name="Normal 4 4 10 3 2" xfId="36405"/>
    <cellStyle name="Normal 4 4 10 4" xfId="16892"/>
    <cellStyle name="Normal 4 4 10 4 2" xfId="40217"/>
    <cellStyle name="Normal 4 4 10 5" xfId="16893"/>
    <cellStyle name="Normal 4 4 10 5 2" xfId="39266"/>
    <cellStyle name="Normal 4 4 10 6" xfId="16894"/>
    <cellStyle name="Normal 4 4 10 6 2" xfId="39846"/>
    <cellStyle name="Normal 4 4 10 7" xfId="16895"/>
    <cellStyle name="Normal 4 4 10 7 2" xfId="39596"/>
    <cellStyle name="Normal 4 4 10 8" xfId="25722"/>
    <cellStyle name="Normal 4 4 11" xfId="16896"/>
    <cellStyle name="Normal 4 4 11 2" xfId="16897"/>
    <cellStyle name="Normal 4 4 11 2 2" xfId="36406"/>
    <cellStyle name="Normal 4 4 11 3" xfId="16898"/>
    <cellStyle name="Normal 4 4 11 3 2" xfId="36407"/>
    <cellStyle name="Normal 4 4 11 4" xfId="16899"/>
    <cellStyle name="Normal 4 4 11 4 2" xfId="40195"/>
    <cellStyle name="Normal 4 4 11 5" xfId="16900"/>
    <cellStyle name="Normal 4 4 11 5 2" xfId="39387"/>
    <cellStyle name="Normal 4 4 11 6" xfId="16901"/>
    <cellStyle name="Normal 4 4 11 6 2" xfId="39545"/>
    <cellStyle name="Normal 4 4 11 7" xfId="16902"/>
    <cellStyle name="Normal 4 4 11 7 2" xfId="39890"/>
    <cellStyle name="Normal 4 4 11 8" xfId="25723"/>
    <cellStyle name="Normal 4 4 12" xfId="16903"/>
    <cellStyle name="Normal 4 4 12 2" xfId="16904"/>
    <cellStyle name="Normal 4 4 12 2 2" xfId="36408"/>
    <cellStyle name="Normal 4 4 12 3" xfId="16905"/>
    <cellStyle name="Normal 4 4 12 3 2" xfId="36409"/>
    <cellStyle name="Normal 4 4 12 4" xfId="16906"/>
    <cellStyle name="Normal 4 4 12 4 2" xfId="39800"/>
    <cellStyle name="Normal 4 4 12 5" xfId="16907"/>
    <cellStyle name="Normal 4 4 12 5 2" xfId="40180"/>
    <cellStyle name="Normal 4 4 12 6" xfId="16908"/>
    <cellStyle name="Normal 4 4 12 6 2" xfId="39847"/>
    <cellStyle name="Normal 4 4 12 7" xfId="16909"/>
    <cellStyle name="Normal 4 4 12 7 2" xfId="39891"/>
    <cellStyle name="Normal 4 4 12 8" xfId="25724"/>
    <cellStyle name="Normal 4 4 13" xfId="16910"/>
    <cellStyle name="Normal 4 4 13 2" xfId="16911"/>
    <cellStyle name="Normal 4 4 13 2 2" xfId="36410"/>
    <cellStyle name="Normal 4 4 13 3" xfId="16912"/>
    <cellStyle name="Normal 4 4 13 3 2" xfId="36411"/>
    <cellStyle name="Normal 4 4 13 4" xfId="16913"/>
    <cellStyle name="Normal 4 4 13 4 2" xfId="40249"/>
    <cellStyle name="Normal 4 4 13 5" xfId="16914"/>
    <cellStyle name="Normal 4 4 13 5 2" xfId="39674"/>
    <cellStyle name="Normal 4 4 13 6" xfId="16915"/>
    <cellStyle name="Normal 4 4 13 6 2" xfId="39848"/>
    <cellStyle name="Normal 4 4 13 7" xfId="16916"/>
    <cellStyle name="Normal 4 4 13 7 2" xfId="39597"/>
    <cellStyle name="Normal 4 4 13 8" xfId="25725"/>
    <cellStyle name="Normal 4 4 14" xfId="16917"/>
    <cellStyle name="Normal 4 4 14 2" xfId="16918"/>
    <cellStyle name="Normal 4 4 14 2 2" xfId="36412"/>
    <cellStyle name="Normal 4 4 14 3" xfId="16919"/>
    <cellStyle name="Normal 4 4 14 3 2" xfId="36413"/>
    <cellStyle name="Normal 4 4 14 4" xfId="16920"/>
    <cellStyle name="Normal 4 4 14 4 2" xfId="39281"/>
    <cellStyle name="Normal 4 4 14 5" xfId="16921"/>
    <cellStyle name="Normal 4 4 14 5 2" xfId="40184"/>
    <cellStyle name="Normal 4 4 14 6" xfId="16922"/>
    <cellStyle name="Normal 4 4 14 6 2" xfId="39546"/>
    <cellStyle name="Normal 4 4 14 7" xfId="16923"/>
    <cellStyle name="Normal 4 4 14 7 2" xfId="39892"/>
    <cellStyle name="Normal 4 4 14 8" xfId="25726"/>
    <cellStyle name="Normal 4 4 15" xfId="16924"/>
    <cellStyle name="Normal 4 4 15 2" xfId="16925"/>
    <cellStyle name="Normal 4 4 15 2 2" xfId="36414"/>
    <cellStyle name="Normal 4 4 15 3" xfId="16926"/>
    <cellStyle name="Normal 4 4 15 3 2" xfId="36415"/>
    <cellStyle name="Normal 4 4 15 4" xfId="16927"/>
    <cellStyle name="Normal 4 4 15 4 2" xfId="39480"/>
    <cellStyle name="Normal 4 4 15 5" xfId="16928"/>
    <cellStyle name="Normal 4 4 15 5 2" xfId="39274"/>
    <cellStyle name="Normal 4 4 15 6" xfId="16929"/>
    <cellStyle name="Normal 4 4 15 6 2" xfId="39849"/>
    <cellStyle name="Normal 4 4 15 7" xfId="16930"/>
    <cellStyle name="Normal 4 4 15 7 2" xfId="39893"/>
    <cellStyle name="Normal 4 4 15 8" xfId="25727"/>
    <cellStyle name="Normal 4 4 16" xfId="16931"/>
    <cellStyle name="Normal 4 4 16 2" xfId="16932"/>
    <cellStyle name="Normal 4 4 16 2 2" xfId="36416"/>
    <cellStyle name="Normal 4 4 16 3" xfId="16933"/>
    <cellStyle name="Normal 4 4 16 3 2" xfId="36417"/>
    <cellStyle name="Normal 4 4 16 4" xfId="16934"/>
    <cellStyle name="Normal 4 4 16 4 2" xfId="39801"/>
    <cellStyle name="Normal 4 4 16 5" xfId="16935"/>
    <cellStyle name="Normal 4 4 16 5 2" xfId="39614"/>
    <cellStyle name="Normal 4 4 16 6" xfId="16936"/>
    <cellStyle name="Normal 4 4 16 6 2" xfId="39850"/>
    <cellStyle name="Normal 4 4 16 7" xfId="16937"/>
    <cellStyle name="Normal 4 4 16 7 2" xfId="39623"/>
    <cellStyle name="Normal 4 4 16 8" xfId="25728"/>
    <cellStyle name="Normal 4 4 17" xfId="16938"/>
    <cellStyle name="Normal 4 4 17 2" xfId="16939"/>
    <cellStyle name="Normal 4 4 17 2 2" xfId="36418"/>
    <cellStyle name="Normal 4 4 17 3" xfId="16940"/>
    <cellStyle name="Normal 4 4 17 3 2" xfId="36419"/>
    <cellStyle name="Normal 4 4 17 4" xfId="16941"/>
    <cellStyle name="Normal 4 4 17 4 2" xfId="39802"/>
    <cellStyle name="Normal 4 4 17 5" xfId="16942"/>
    <cellStyle name="Normal 4 4 17 5 2" xfId="39243"/>
    <cellStyle name="Normal 4 4 17 6" xfId="16943"/>
    <cellStyle name="Normal 4 4 17 6 2" xfId="39927"/>
    <cellStyle name="Normal 4 4 17 7" xfId="16944"/>
    <cellStyle name="Normal 4 4 17 7 2" xfId="39598"/>
    <cellStyle name="Normal 4 4 17 8" xfId="25729"/>
    <cellStyle name="Normal 4 4 18" xfId="16945"/>
    <cellStyle name="Normal 4 4 18 2" xfId="25730"/>
    <cellStyle name="Normal 4 4 19" xfId="16946"/>
    <cellStyle name="Normal 4 4 19 2" xfId="25731"/>
    <cellStyle name="Normal 4 4 2" xfId="16947"/>
    <cellStyle name="Normal 4 4 2 2" xfId="16948"/>
    <cellStyle name="Normal 4 4 2 2 2" xfId="36420"/>
    <cellStyle name="Normal 4 4 2 3" xfId="16949"/>
    <cellStyle name="Normal 4 4 2 3 2" xfId="36421"/>
    <cellStyle name="Normal 4 4 2 4" xfId="16950"/>
    <cellStyle name="Normal 4 4 2 4 2" xfId="39481"/>
    <cellStyle name="Normal 4 4 2 5" xfId="16951"/>
    <cellStyle name="Normal 4 4 2 5 2" xfId="39221"/>
    <cellStyle name="Normal 4 4 2 6" xfId="16952"/>
    <cellStyle name="Normal 4 4 2 6 2" xfId="39312"/>
    <cellStyle name="Normal 4 4 2 7" xfId="16953"/>
    <cellStyle name="Normal 4 4 2 7 2" xfId="39954"/>
    <cellStyle name="Normal 4 4 2 8" xfId="25732"/>
    <cellStyle name="Normal 4 4 20" xfId="16954"/>
    <cellStyle name="Normal 4 4 20 2" xfId="25733"/>
    <cellStyle name="Normal 4 4 21" xfId="16955"/>
    <cellStyle name="Normal 4 4 21 2" xfId="25734"/>
    <cellStyle name="Normal 4 4 22" xfId="16956"/>
    <cellStyle name="Normal 4 4 22 2" xfId="25735"/>
    <cellStyle name="Normal 4 4 23" xfId="16957"/>
    <cellStyle name="Normal 4 4 23 2" xfId="25736"/>
    <cellStyle name="Normal 4 4 24" xfId="16958"/>
    <cellStyle name="Normal 4 4 24 2" xfId="25737"/>
    <cellStyle name="Normal 4 4 25" xfId="16959"/>
    <cellStyle name="Normal 4 4 25 2" xfId="25738"/>
    <cellStyle name="Normal 4 4 26" xfId="16960"/>
    <cellStyle name="Normal 4 4 26 2" xfId="25739"/>
    <cellStyle name="Normal 4 4 27" xfId="16961"/>
    <cellStyle name="Normal 4 4 27 2" xfId="25740"/>
    <cellStyle name="Normal 4 4 28" xfId="16962"/>
    <cellStyle name="Normal 4 4 28 2" xfId="25741"/>
    <cellStyle name="Normal 4 4 29" xfId="16963"/>
    <cellStyle name="Normal 4 4 29 2" xfId="25742"/>
    <cellStyle name="Normal 4 4 3" xfId="16964"/>
    <cellStyle name="Normal 4 4 3 2" xfId="16965"/>
    <cellStyle name="Normal 4 4 3 2 2" xfId="36422"/>
    <cellStyle name="Normal 4 4 3 3" xfId="16966"/>
    <cellStyle name="Normal 4 4 3 3 2" xfId="36423"/>
    <cellStyle name="Normal 4 4 3 4" xfId="16967"/>
    <cellStyle name="Normal 4 4 3 4 2" xfId="39803"/>
    <cellStyle name="Normal 4 4 3 5" xfId="16968"/>
    <cellStyle name="Normal 4 4 3 5 2" xfId="39207"/>
    <cellStyle name="Normal 4 4 3 6" xfId="16969"/>
    <cellStyle name="Normal 4 4 3 6 2" xfId="39547"/>
    <cellStyle name="Normal 4 4 3 7" xfId="16970"/>
    <cellStyle name="Normal 4 4 3 7 2" xfId="39343"/>
    <cellStyle name="Normal 4 4 3 8" xfId="25743"/>
    <cellStyle name="Normal 4 4 30" xfId="16971"/>
    <cellStyle name="Normal 4 4 30 2" xfId="25744"/>
    <cellStyle name="Normal 4 4 31" xfId="16972"/>
    <cellStyle name="Normal 4 4 31 2" xfId="25745"/>
    <cellStyle name="Normal 4 4 32" xfId="16973"/>
    <cellStyle name="Normal 4 4 32 2" xfId="25746"/>
    <cellStyle name="Normal 4 4 33" xfId="16974"/>
    <cellStyle name="Normal 4 4 33 2" xfId="25747"/>
    <cellStyle name="Normal 4 4 34" xfId="16975"/>
    <cellStyle name="Normal 4 4 34 2" xfId="25748"/>
    <cellStyle name="Normal 4 4 35" xfId="16976"/>
    <cellStyle name="Normal 4 4 35 2" xfId="25749"/>
    <cellStyle name="Normal 4 4 36" xfId="16977"/>
    <cellStyle name="Normal 4 4 36 2" xfId="25750"/>
    <cellStyle name="Normal 4 4 37" xfId="25721"/>
    <cellStyle name="Normal 4 4 4" xfId="16978"/>
    <cellStyle name="Normal 4 4 4 2" xfId="16979"/>
    <cellStyle name="Normal 4 4 4 2 2" xfId="36424"/>
    <cellStyle name="Normal 4 4 4 3" xfId="16980"/>
    <cellStyle name="Normal 4 4 4 3 2" xfId="36425"/>
    <cellStyle name="Normal 4 4 4 4" xfId="16981"/>
    <cellStyle name="Normal 4 4 4 4 2" xfId="39804"/>
    <cellStyle name="Normal 4 4 4 5" xfId="16982"/>
    <cellStyle name="Normal 4 4 4 5 2" xfId="39625"/>
    <cellStyle name="Normal 4 4 4 6" xfId="16983"/>
    <cellStyle name="Normal 4 4 4 6 2" xfId="39928"/>
    <cellStyle name="Normal 4 4 4 7" xfId="16984"/>
    <cellStyle name="Normal 4 4 4 7 2" xfId="39599"/>
    <cellStyle name="Normal 4 4 4 8" xfId="25751"/>
    <cellStyle name="Normal 4 4 5" xfId="16985"/>
    <cellStyle name="Normal 4 4 5 2" xfId="16986"/>
    <cellStyle name="Normal 4 4 5 2 2" xfId="36426"/>
    <cellStyle name="Normal 4 4 5 3" xfId="16987"/>
    <cellStyle name="Normal 4 4 5 3 2" xfId="36427"/>
    <cellStyle name="Normal 4 4 5 4" xfId="16988"/>
    <cellStyle name="Normal 4 4 5 4 2" xfId="39482"/>
    <cellStyle name="Normal 4 4 5 5" xfId="16989"/>
    <cellStyle name="Normal 4 4 5 5 2" xfId="39894"/>
    <cellStyle name="Normal 4 4 5 6" xfId="16990"/>
    <cellStyle name="Normal 4 4 5 6 2" xfId="39313"/>
    <cellStyle name="Normal 4 4 5 7" xfId="16991"/>
    <cellStyle name="Normal 4 4 5 7 2" xfId="39600"/>
    <cellStyle name="Normal 4 4 5 8" xfId="25752"/>
    <cellStyle name="Normal 4 4 6" xfId="16992"/>
    <cellStyle name="Normal 4 4 6 2" xfId="16993"/>
    <cellStyle name="Normal 4 4 6 2 2" xfId="36428"/>
    <cellStyle name="Normal 4 4 6 3" xfId="16994"/>
    <cellStyle name="Normal 4 4 6 3 2" xfId="36429"/>
    <cellStyle name="Normal 4 4 6 4" xfId="16995"/>
    <cellStyle name="Normal 4 4 6 4 2" xfId="39805"/>
    <cellStyle name="Normal 4 4 6 5" xfId="16996"/>
    <cellStyle name="Normal 4 4 6 5 2" xfId="39900"/>
    <cellStyle name="Normal 4 4 6 6" xfId="16997"/>
    <cellStyle name="Normal 4 4 6 6 2" xfId="39851"/>
    <cellStyle name="Normal 4 4 6 7" xfId="16998"/>
    <cellStyle name="Normal 4 4 6 7 2" xfId="39601"/>
    <cellStyle name="Normal 4 4 6 8" xfId="25753"/>
    <cellStyle name="Normal 4 4 7" xfId="16999"/>
    <cellStyle name="Normal 4 4 7 2" xfId="17000"/>
    <cellStyle name="Normal 4 4 7 2 2" xfId="36430"/>
    <cellStyle name="Normal 4 4 7 3" xfId="17001"/>
    <cellStyle name="Normal 4 4 7 3 2" xfId="36431"/>
    <cellStyle name="Normal 4 4 7 4" xfId="17002"/>
    <cellStyle name="Normal 4 4 7 4 2" xfId="39806"/>
    <cellStyle name="Normal 4 4 7 5" xfId="17003"/>
    <cellStyle name="Normal 4 4 7 5 2" xfId="39265"/>
    <cellStyle name="Normal 4 4 7 6" xfId="17004"/>
    <cellStyle name="Normal 4 4 7 6 2" xfId="39929"/>
    <cellStyle name="Normal 4 4 7 7" xfId="17005"/>
    <cellStyle name="Normal 4 4 7 7 2" xfId="39955"/>
    <cellStyle name="Normal 4 4 7 8" xfId="25754"/>
    <cellStyle name="Normal 4 4 8" xfId="17006"/>
    <cellStyle name="Normal 4 4 8 2" xfId="17007"/>
    <cellStyle name="Normal 4 4 8 2 2" xfId="36432"/>
    <cellStyle name="Normal 4 4 8 3" xfId="17008"/>
    <cellStyle name="Normal 4 4 8 3 2" xfId="36433"/>
    <cellStyle name="Normal 4 4 8 4" xfId="17009"/>
    <cellStyle name="Normal 4 4 8 4 2" xfId="39977"/>
    <cellStyle name="Normal 4 4 8 5" xfId="17010"/>
    <cellStyle name="Normal 4 4 8 5 2" xfId="40274"/>
    <cellStyle name="Normal 4 4 8 6" xfId="17011"/>
    <cellStyle name="Normal 4 4 8 6 2" xfId="39314"/>
    <cellStyle name="Normal 4 4 8 7" xfId="17012"/>
    <cellStyle name="Normal 4 4 8 7 2" xfId="39344"/>
    <cellStyle name="Normal 4 4 8 8" xfId="25755"/>
    <cellStyle name="Normal 4 4 9" xfId="17013"/>
    <cellStyle name="Normal 4 4 9 2" xfId="17014"/>
    <cellStyle name="Normal 4 4 9 2 2" xfId="36434"/>
    <cellStyle name="Normal 4 4 9 3" xfId="17015"/>
    <cellStyle name="Normal 4 4 9 3 2" xfId="36435"/>
    <cellStyle name="Normal 4 4 9 4" xfId="17016"/>
    <cellStyle name="Normal 4 4 9 4 2" xfId="39664"/>
    <cellStyle name="Normal 4 4 9 5" xfId="17017"/>
    <cellStyle name="Normal 4 4 9 5 2" xfId="39267"/>
    <cellStyle name="Normal 4 4 9 6" xfId="17018"/>
    <cellStyle name="Normal 4 4 9 6 2" xfId="39852"/>
    <cellStyle name="Normal 4 4 9 7" xfId="17019"/>
    <cellStyle name="Normal 4 4 9 7 2" xfId="39602"/>
    <cellStyle name="Normal 4 4 9 8" xfId="25756"/>
    <cellStyle name="Normal 4 40" xfId="17020"/>
    <cellStyle name="Normal 4 40 2" xfId="25757"/>
    <cellStyle name="Normal 4 41" xfId="17021"/>
    <cellStyle name="Normal 4 41 2" xfId="25758"/>
    <cellStyle name="Normal 4 42" xfId="28653"/>
    <cellStyle name="Normal 4 5" xfId="17022"/>
    <cellStyle name="Normal 4 5 2" xfId="17023"/>
    <cellStyle name="Normal 4 5 2 2" xfId="36436"/>
    <cellStyle name="Normal 4 5 3" xfId="17024"/>
    <cellStyle name="Normal 4 5 3 2" xfId="36437"/>
    <cellStyle name="Normal 4 5 4" xfId="17025"/>
    <cellStyle name="Normal 4 5 4 2" xfId="40161"/>
    <cellStyle name="Normal 4 5 5" xfId="17026"/>
    <cellStyle name="Normal 4 5 5 2" xfId="40239"/>
    <cellStyle name="Normal 4 5 6" xfId="17027"/>
    <cellStyle name="Normal 4 5 6 2" xfId="39930"/>
    <cellStyle name="Normal 4 5 7" xfId="17028"/>
    <cellStyle name="Normal 4 5 7 2" xfId="39956"/>
    <cellStyle name="Normal 4 5 8" xfId="25759"/>
    <cellStyle name="Normal 4 6" xfId="17029"/>
    <cellStyle name="Normal 4 6 2" xfId="17030"/>
    <cellStyle name="Normal 4 6 2 2" xfId="36438"/>
    <cellStyle name="Normal 4 6 3" xfId="17031"/>
    <cellStyle name="Normal 4 6 3 2" xfId="36439"/>
    <cellStyle name="Normal 4 6 4" xfId="17032"/>
    <cellStyle name="Normal 4 6 4 2" xfId="39483"/>
    <cellStyle name="Normal 4 6 5" xfId="17033"/>
    <cellStyle name="Normal 4 6 5 2" xfId="39982"/>
    <cellStyle name="Normal 4 6 6" xfId="17034"/>
    <cellStyle name="Normal 4 6 6 2" xfId="39315"/>
    <cellStyle name="Normal 4 6 7" xfId="17035"/>
    <cellStyle name="Normal 4 6 7 2" xfId="39345"/>
    <cellStyle name="Normal 4 6 8" xfId="25760"/>
    <cellStyle name="Normal 4 7" xfId="17036"/>
    <cellStyle name="Normal 4 7 10" xfId="17037"/>
    <cellStyle name="Normal 4 7 10 2" xfId="25762"/>
    <cellStyle name="Normal 4 7 11" xfId="17038"/>
    <cellStyle name="Normal 4 7 11 2" xfId="25763"/>
    <cellStyle name="Normal 4 7 12" xfId="17039"/>
    <cellStyle name="Normal 4 7 12 2" xfId="25764"/>
    <cellStyle name="Normal 4 7 13" xfId="17040"/>
    <cellStyle name="Normal 4 7 13 2" xfId="25765"/>
    <cellStyle name="Normal 4 7 14" xfId="17041"/>
    <cellStyle name="Normal 4 7 14 2" xfId="25766"/>
    <cellStyle name="Normal 4 7 15" xfId="17042"/>
    <cellStyle name="Normal 4 7 15 2" xfId="25767"/>
    <cellStyle name="Normal 4 7 16" xfId="17043"/>
    <cellStyle name="Normal 4 7 16 2" xfId="25768"/>
    <cellStyle name="Normal 4 7 17" xfId="17044"/>
    <cellStyle name="Normal 4 7 17 2" xfId="25769"/>
    <cellStyle name="Normal 4 7 18" xfId="17045"/>
    <cellStyle name="Normal 4 7 18 2" xfId="25770"/>
    <cellStyle name="Normal 4 7 19" xfId="17046"/>
    <cellStyle name="Normal 4 7 19 2" xfId="25771"/>
    <cellStyle name="Normal 4 7 2" xfId="17047"/>
    <cellStyle name="Normal 4 7 2 2" xfId="25772"/>
    <cellStyle name="Normal 4 7 20" xfId="17048"/>
    <cellStyle name="Normal 4 7 20 2" xfId="25773"/>
    <cellStyle name="Normal 4 7 21" xfId="17049"/>
    <cellStyle name="Normal 4 7 21 2" xfId="25774"/>
    <cellStyle name="Normal 4 7 22" xfId="17050"/>
    <cellStyle name="Normal 4 7 22 2" xfId="25775"/>
    <cellStyle name="Normal 4 7 23" xfId="17051"/>
    <cellStyle name="Normal 4 7 23 2" xfId="25776"/>
    <cellStyle name="Normal 4 7 24" xfId="17052"/>
    <cellStyle name="Normal 4 7 24 2" xfId="25777"/>
    <cellStyle name="Normal 4 7 25" xfId="17053"/>
    <cellStyle name="Normal 4 7 25 2" xfId="25778"/>
    <cellStyle name="Normal 4 7 26" xfId="25761"/>
    <cellStyle name="Normal 4 7 3" xfId="17054"/>
    <cellStyle name="Normal 4 7 3 2" xfId="25779"/>
    <cellStyle name="Normal 4 7 4" xfId="17055"/>
    <cellStyle name="Normal 4 7 4 2" xfId="25780"/>
    <cellStyle name="Normal 4 7 5" xfId="17056"/>
    <cellStyle name="Normal 4 7 5 2" xfId="25781"/>
    <cellStyle name="Normal 4 7 6" xfId="17057"/>
    <cellStyle name="Normal 4 7 6 2" xfId="25782"/>
    <cellStyle name="Normal 4 7 7" xfId="17058"/>
    <cellStyle name="Normal 4 7 7 2" xfId="25783"/>
    <cellStyle name="Normal 4 7 8" xfId="17059"/>
    <cellStyle name="Normal 4 7 8 2" xfId="25784"/>
    <cellStyle name="Normal 4 7 9" xfId="17060"/>
    <cellStyle name="Normal 4 7 9 2" xfId="25785"/>
    <cellStyle name="Normal 4 8" xfId="17061"/>
    <cellStyle name="Normal 4 8 2" xfId="17062"/>
    <cellStyle name="Normal 4 8 2 2" xfId="36440"/>
    <cellStyle name="Normal 4 8 3" xfId="17063"/>
    <cellStyle name="Normal 4 8 3 2" xfId="36441"/>
    <cellStyle name="Normal 4 8 4" xfId="17064"/>
    <cellStyle name="Normal 4 8 4 2" xfId="40131"/>
    <cellStyle name="Normal 4 8 5" xfId="17065"/>
    <cellStyle name="Normal 4 8 5 2" xfId="39220"/>
    <cellStyle name="Normal 4 8 6" xfId="17066"/>
    <cellStyle name="Normal 4 8 6 2" xfId="39668"/>
    <cellStyle name="Normal 4 8 7" xfId="17067"/>
    <cellStyle name="Normal 4 8 7 2" xfId="39957"/>
    <cellStyle name="Normal 4 8 8" xfId="25786"/>
    <cellStyle name="Normal 4 9" xfId="17068"/>
    <cellStyle name="Normal 4 9 2" xfId="17069"/>
    <cellStyle name="Normal 4 9 2 2" xfId="36442"/>
    <cellStyle name="Normal 4 9 3" xfId="17070"/>
    <cellStyle name="Normal 4 9 3 2" xfId="36443"/>
    <cellStyle name="Normal 4 9 4" xfId="17071"/>
    <cellStyle name="Normal 4 9 4 2" xfId="39807"/>
    <cellStyle name="Normal 4 9 5" xfId="17072"/>
    <cellStyle name="Normal 4 9 5 2" xfId="39206"/>
    <cellStyle name="Normal 4 9 6" xfId="17073"/>
    <cellStyle name="Normal 4 9 6 2" xfId="40165"/>
    <cellStyle name="Normal 4 9 7" xfId="17074"/>
    <cellStyle name="Normal 4 9 7 2" xfId="39346"/>
    <cellStyle name="Normal 4 9 8" xfId="25787"/>
    <cellStyle name="Normal 5" xfId="17075"/>
    <cellStyle name="Normal 5 2" xfId="17076"/>
    <cellStyle name="Normal 5 2 2" xfId="17077"/>
    <cellStyle name="Normal 5 2 2 2" xfId="36444"/>
    <cellStyle name="Normal 5 2 3" xfId="17078"/>
    <cellStyle name="Normal 5 2 3 2" xfId="36445"/>
    <cellStyle name="Normal 5 2 4" xfId="17079"/>
    <cellStyle name="Normal 5 2 4 2" xfId="39808"/>
    <cellStyle name="Normal 5 2 5" xfId="17080"/>
    <cellStyle name="Normal 5 2 5 2" xfId="39624"/>
    <cellStyle name="Normal 5 2 6" xfId="17081"/>
    <cellStyle name="Normal 5 2 6 2" xfId="39696"/>
    <cellStyle name="Normal 5 2 7" xfId="17082"/>
    <cellStyle name="Normal 5 2 7 2" xfId="39603"/>
    <cellStyle name="Normal 5 2 8" xfId="25788"/>
    <cellStyle name="Normal 5 3" xfId="17083"/>
    <cellStyle name="Normal 5 3 2" xfId="25789"/>
    <cellStyle name="Normal 5 4" xfId="17084"/>
    <cellStyle name="Normal 5 4 2" xfId="25790"/>
    <cellStyle name="Normal 5 5" xfId="17085"/>
    <cellStyle name="Normal 5 5 2" xfId="25791"/>
    <cellStyle name="Normal 5 6" xfId="32924"/>
    <cellStyle name="Normal 6" xfId="17086"/>
    <cellStyle name="Normal 6 2" xfId="17087"/>
    <cellStyle name="Normal 6 2 2" xfId="36446"/>
    <cellStyle name="Normal 6 3" xfId="17088"/>
    <cellStyle name="Normal 6 3 2" xfId="36447"/>
    <cellStyle name="Normal 6 4" xfId="17089"/>
    <cellStyle name="Normal 6 4 2" xfId="39484"/>
    <cellStyle name="Normal 6 5" xfId="17090"/>
    <cellStyle name="Normal 6 5 2" xfId="39268"/>
    <cellStyle name="Normal 6 6" xfId="17091"/>
    <cellStyle name="Normal 6 6 2" xfId="40085"/>
    <cellStyle name="Normal 6 7" xfId="17092"/>
    <cellStyle name="Normal 6 7 2" xfId="39958"/>
    <cellStyle name="Normal 6 8" xfId="25792"/>
    <cellStyle name="Normal 7" xfId="17093"/>
    <cellStyle name="Normal 7 10" xfId="17094"/>
    <cellStyle name="Normal 7 10 2" xfId="25793"/>
    <cellStyle name="Normal 7 11" xfId="17095"/>
    <cellStyle name="Normal 7 11 2" xfId="25794"/>
    <cellStyle name="Normal 7 12" xfId="17096"/>
    <cellStyle name="Normal 7 12 2" xfId="25795"/>
    <cellStyle name="Normal 7 13" xfId="17097"/>
    <cellStyle name="Normal 7 13 2" xfId="25796"/>
    <cellStyle name="Normal 7 14" xfId="17098"/>
    <cellStyle name="Normal 7 14 2" xfId="25797"/>
    <cellStyle name="Normal 7 15" xfId="17099"/>
    <cellStyle name="Normal 7 15 2" xfId="25798"/>
    <cellStyle name="Normal 7 16" xfId="17100"/>
    <cellStyle name="Normal 7 16 2" xfId="25799"/>
    <cellStyle name="Normal 7 17" xfId="17101"/>
    <cellStyle name="Normal 7 17 2" xfId="25800"/>
    <cellStyle name="Normal 7 18" xfId="17102"/>
    <cellStyle name="Normal 7 18 2" xfId="25801"/>
    <cellStyle name="Normal 7 19" xfId="17103"/>
    <cellStyle name="Normal 7 19 2" xfId="25802"/>
    <cellStyle name="Normal 7 2" xfId="17104"/>
    <cellStyle name="Normal 7 2 2" xfId="25803"/>
    <cellStyle name="Normal 7 20" xfId="17105"/>
    <cellStyle name="Normal 7 20 2" xfId="25804"/>
    <cellStyle name="Normal 7 21" xfId="17106"/>
    <cellStyle name="Normal 7 21 2" xfId="25805"/>
    <cellStyle name="Normal 7 22" xfId="17107"/>
    <cellStyle name="Normal 7 22 2" xfId="25806"/>
    <cellStyle name="Normal 7 23" xfId="17108"/>
    <cellStyle name="Normal 7 23 2" xfId="25807"/>
    <cellStyle name="Normal 7 24" xfId="17109"/>
    <cellStyle name="Normal 7 24 2" xfId="25808"/>
    <cellStyle name="Normal 7 25" xfId="28701"/>
    <cellStyle name="Normal 7 3" xfId="17110"/>
    <cellStyle name="Normal 7 3 2" xfId="25809"/>
    <cellStyle name="Normal 7 4" xfId="17111"/>
    <cellStyle name="Normal 7 4 2" xfId="25810"/>
    <cellStyle name="Normal 7 5" xfId="17112"/>
    <cellStyle name="Normal 7 5 2" xfId="25811"/>
    <cellStyle name="Normal 7 6" xfId="17113"/>
    <cellStyle name="Normal 7 6 2" xfId="25812"/>
    <cellStyle name="Normal 7 7" xfId="17114"/>
    <cellStyle name="Normal 7 7 2" xfId="25813"/>
    <cellStyle name="Normal 7 8" xfId="17115"/>
    <cellStyle name="Normal 7 8 2" xfId="25814"/>
    <cellStyle name="Normal 7 9" xfId="17116"/>
    <cellStyle name="Normal 7 9 2" xfId="25815"/>
    <cellStyle name="Normal 8" xfId="17117"/>
    <cellStyle name="Normal 8 2" xfId="17118"/>
    <cellStyle name="Normal 8 2 2" xfId="25816"/>
    <cellStyle name="Normal 8 3" xfId="17119"/>
    <cellStyle name="Normal 8 3 2" xfId="25817"/>
    <cellStyle name="Normal 8 4" xfId="17120"/>
    <cellStyle name="Normal 8 4 2" xfId="25818"/>
    <cellStyle name="Normal 8 5" xfId="33311"/>
    <cellStyle name="Normal_Sheet1" xfId="17121"/>
    <cellStyle name="Normale_LSCO0697" xfId="17122"/>
    <cellStyle name="Normalnew" xfId="17123"/>
    <cellStyle name="Normalnew 2" xfId="22303"/>
    <cellStyle name="Normalnew2" xfId="17124"/>
    <cellStyle name="Normalnew2 2" xfId="22304"/>
    <cellStyle name="Note 10" xfId="17125"/>
    <cellStyle name="Note 10 2" xfId="17126"/>
    <cellStyle name="Note 10 2 2" xfId="37735"/>
    <cellStyle name="Note 10 3" xfId="17127"/>
    <cellStyle name="Note 10 3 2" xfId="35146"/>
    <cellStyle name="Note 10 4" xfId="25820"/>
    <cellStyle name="Note 11" xfId="17128"/>
    <cellStyle name="Note 11 2" xfId="17129"/>
    <cellStyle name="Note 11 2 2" xfId="31898"/>
    <cellStyle name="Note 11 3" xfId="17130"/>
    <cellStyle name="Note 11 3 2" xfId="32437"/>
    <cellStyle name="Note 11 4" xfId="17131"/>
    <cellStyle name="Note 11 4 2" xfId="33091"/>
    <cellStyle name="Note 11 5" xfId="17132"/>
    <cellStyle name="Note 11 5 2" xfId="33313"/>
    <cellStyle name="Note 11 6" xfId="17133"/>
    <cellStyle name="Note 11 6 2" xfId="38974"/>
    <cellStyle name="Note 11 7" xfId="17134"/>
    <cellStyle name="Note 11 7 2" xfId="37734"/>
    <cellStyle name="Note 11 8" xfId="28702"/>
    <cellStyle name="Note 12" xfId="17135"/>
    <cellStyle name="Note 12 2" xfId="31325"/>
    <cellStyle name="Note 13" xfId="17136"/>
    <cellStyle name="Note 13 2" xfId="27456"/>
    <cellStyle name="Note 14" xfId="17137"/>
    <cellStyle name="Note 14 2" xfId="32283"/>
    <cellStyle name="Note 2" xfId="17138"/>
    <cellStyle name="Note 2 10" xfId="17139"/>
    <cellStyle name="Note 2 10 2" xfId="17140"/>
    <cellStyle name="Note 2 10 2 2" xfId="17141"/>
    <cellStyle name="Note 2 10 2 2 2" xfId="31900"/>
    <cellStyle name="Note 2 10 2 3" xfId="17142"/>
    <cellStyle name="Note 2 10 2 3 2" xfId="32439"/>
    <cellStyle name="Note 2 10 2 4" xfId="17143"/>
    <cellStyle name="Note 2 10 2 4 2" xfId="33093"/>
    <cellStyle name="Note 2 10 2 5" xfId="17144"/>
    <cellStyle name="Note 2 10 2 5 2" xfId="33315"/>
    <cellStyle name="Note 2 10 2 6" xfId="17145"/>
    <cellStyle name="Note 2 10 2 6 2" xfId="38976"/>
    <cellStyle name="Note 2 10 2 7" xfId="28704"/>
    <cellStyle name="Note 2 10 3" xfId="17146"/>
    <cellStyle name="Note 2 10 3 2" xfId="31322"/>
    <cellStyle name="Note 2 10 4" xfId="17147"/>
    <cellStyle name="Note 2 10 4 2" xfId="27458"/>
    <cellStyle name="Note 2 10 5" xfId="17148"/>
    <cellStyle name="Note 2 10 5 2" xfId="32280"/>
    <cellStyle name="Note 2 10 6" xfId="25822"/>
    <cellStyle name="Note 2 11" xfId="17149"/>
    <cellStyle name="Note 2 11 2" xfId="17150"/>
    <cellStyle name="Note 2 11 2 2" xfId="17151"/>
    <cellStyle name="Note 2 11 2 2 2" xfId="31901"/>
    <cellStyle name="Note 2 11 2 3" xfId="17152"/>
    <cellStyle name="Note 2 11 2 3 2" xfId="32440"/>
    <cellStyle name="Note 2 11 2 4" xfId="17153"/>
    <cellStyle name="Note 2 11 2 4 2" xfId="33094"/>
    <cellStyle name="Note 2 11 2 5" xfId="17154"/>
    <cellStyle name="Note 2 11 2 5 2" xfId="33316"/>
    <cellStyle name="Note 2 11 2 6" xfId="17155"/>
    <cellStyle name="Note 2 11 2 6 2" xfId="38977"/>
    <cellStyle name="Note 2 11 2 7" xfId="28705"/>
    <cellStyle name="Note 2 11 3" xfId="17156"/>
    <cellStyle name="Note 2 11 3 2" xfId="31321"/>
    <cellStyle name="Note 2 11 4" xfId="17157"/>
    <cellStyle name="Note 2 11 4 2" xfId="27459"/>
    <cellStyle name="Note 2 11 5" xfId="17158"/>
    <cellStyle name="Note 2 11 5 2" xfId="32279"/>
    <cellStyle name="Note 2 11 6" xfId="25823"/>
    <cellStyle name="Note 2 12" xfId="17159"/>
    <cellStyle name="Note 2 12 2" xfId="17160"/>
    <cellStyle name="Note 2 12 2 2" xfId="17161"/>
    <cellStyle name="Note 2 12 2 2 2" xfId="31902"/>
    <cellStyle name="Note 2 12 2 3" xfId="17162"/>
    <cellStyle name="Note 2 12 2 3 2" xfId="32441"/>
    <cellStyle name="Note 2 12 2 4" xfId="17163"/>
    <cellStyle name="Note 2 12 2 4 2" xfId="33095"/>
    <cellStyle name="Note 2 12 2 5" xfId="17164"/>
    <cellStyle name="Note 2 12 2 5 2" xfId="33317"/>
    <cellStyle name="Note 2 12 2 6" xfId="17165"/>
    <cellStyle name="Note 2 12 2 6 2" xfId="38978"/>
    <cellStyle name="Note 2 12 2 7" xfId="28706"/>
    <cellStyle name="Note 2 12 3" xfId="17166"/>
    <cellStyle name="Note 2 12 3 2" xfId="31320"/>
    <cellStyle name="Note 2 12 4" xfId="17167"/>
    <cellStyle name="Note 2 12 4 2" xfId="27460"/>
    <cellStyle name="Note 2 12 5" xfId="17168"/>
    <cellStyle name="Note 2 12 5 2" xfId="32278"/>
    <cellStyle name="Note 2 12 6" xfId="25824"/>
    <cellStyle name="Note 2 13" xfId="17169"/>
    <cellStyle name="Note 2 13 2" xfId="17170"/>
    <cellStyle name="Note 2 13 2 2" xfId="17171"/>
    <cellStyle name="Note 2 13 2 2 2" xfId="31903"/>
    <cellStyle name="Note 2 13 2 3" xfId="17172"/>
    <cellStyle name="Note 2 13 2 3 2" xfId="32442"/>
    <cellStyle name="Note 2 13 2 4" xfId="17173"/>
    <cellStyle name="Note 2 13 2 4 2" xfId="33096"/>
    <cellStyle name="Note 2 13 2 5" xfId="17174"/>
    <cellStyle name="Note 2 13 2 5 2" xfId="33318"/>
    <cellStyle name="Note 2 13 2 6" xfId="17175"/>
    <cellStyle name="Note 2 13 2 6 2" xfId="38979"/>
    <cellStyle name="Note 2 13 2 7" xfId="28707"/>
    <cellStyle name="Note 2 13 3" xfId="17176"/>
    <cellStyle name="Note 2 13 3 2" xfId="31319"/>
    <cellStyle name="Note 2 13 4" xfId="17177"/>
    <cellStyle name="Note 2 13 4 2" xfId="27461"/>
    <cellStyle name="Note 2 13 5" xfId="17178"/>
    <cellStyle name="Note 2 13 5 2" xfId="32277"/>
    <cellStyle name="Note 2 13 6" xfId="25825"/>
    <cellStyle name="Note 2 14" xfId="17179"/>
    <cellStyle name="Note 2 14 2" xfId="17180"/>
    <cellStyle name="Note 2 14 2 2" xfId="17181"/>
    <cellStyle name="Note 2 14 2 2 2" xfId="31904"/>
    <cellStyle name="Note 2 14 2 3" xfId="17182"/>
    <cellStyle name="Note 2 14 2 3 2" xfId="32443"/>
    <cellStyle name="Note 2 14 2 4" xfId="17183"/>
    <cellStyle name="Note 2 14 2 4 2" xfId="33097"/>
    <cellStyle name="Note 2 14 2 5" xfId="17184"/>
    <cellStyle name="Note 2 14 2 5 2" xfId="33319"/>
    <cellStyle name="Note 2 14 2 6" xfId="17185"/>
    <cellStyle name="Note 2 14 2 6 2" xfId="38980"/>
    <cellStyle name="Note 2 14 2 7" xfId="28708"/>
    <cellStyle name="Note 2 14 3" xfId="17186"/>
    <cellStyle name="Note 2 14 3 2" xfId="31318"/>
    <cellStyle name="Note 2 14 4" xfId="17187"/>
    <cellStyle name="Note 2 14 4 2" xfId="27462"/>
    <cellStyle name="Note 2 14 5" xfId="17188"/>
    <cellStyle name="Note 2 14 5 2" xfId="32276"/>
    <cellStyle name="Note 2 14 6" xfId="25826"/>
    <cellStyle name="Note 2 15" xfId="17189"/>
    <cellStyle name="Note 2 15 2" xfId="17190"/>
    <cellStyle name="Note 2 15 2 2" xfId="17191"/>
    <cellStyle name="Note 2 15 2 2 2" xfId="31905"/>
    <cellStyle name="Note 2 15 2 3" xfId="17192"/>
    <cellStyle name="Note 2 15 2 3 2" xfId="32444"/>
    <cellStyle name="Note 2 15 2 4" xfId="17193"/>
    <cellStyle name="Note 2 15 2 4 2" xfId="33098"/>
    <cellStyle name="Note 2 15 2 5" xfId="17194"/>
    <cellStyle name="Note 2 15 2 5 2" xfId="33320"/>
    <cellStyle name="Note 2 15 2 6" xfId="17195"/>
    <cellStyle name="Note 2 15 2 6 2" xfId="38981"/>
    <cellStyle name="Note 2 15 2 7" xfId="28709"/>
    <cellStyle name="Note 2 15 3" xfId="17196"/>
    <cellStyle name="Note 2 15 3 2" xfId="31317"/>
    <cellStyle name="Note 2 15 4" xfId="17197"/>
    <cellStyle name="Note 2 15 4 2" xfId="27463"/>
    <cellStyle name="Note 2 15 5" xfId="17198"/>
    <cellStyle name="Note 2 15 5 2" xfId="32275"/>
    <cellStyle name="Note 2 15 6" xfId="25827"/>
    <cellStyle name="Note 2 16" xfId="17199"/>
    <cellStyle name="Note 2 16 2" xfId="17200"/>
    <cellStyle name="Note 2 16 2 2" xfId="17201"/>
    <cellStyle name="Note 2 16 2 2 2" xfId="31906"/>
    <cellStyle name="Note 2 16 2 3" xfId="17202"/>
    <cellStyle name="Note 2 16 2 3 2" xfId="32445"/>
    <cellStyle name="Note 2 16 2 4" xfId="17203"/>
    <cellStyle name="Note 2 16 2 4 2" xfId="33099"/>
    <cellStyle name="Note 2 16 2 5" xfId="17204"/>
    <cellStyle name="Note 2 16 2 5 2" xfId="33321"/>
    <cellStyle name="Note 2 16 2 6" xfId="17205"/>
    <cellStyle name="Note 2 16 2 6 2" xfId="38982"/>
    <cellStyle name="Note 2 16 2 7" xfId="28710"/>
    <cellStyle name="Note 2 16 3" xfId="17206"/>
    <cellStyle name="Note 2 16 3 2" xfId="31316"/>
    <cellStyle name="Note 2 16 4" xfId="17207"/>
    <cellStyle name="Note 2 16 4 2" xfId="27464"/>
    <cellStyle name="Note 2 16 5" xfId="17208"/>
    <cellStyle name="Note 2 16 5 2" xfId="32273"/>
    <cellStyle name="Note 2 16 6" xfId="25828"/>
    <cellStyle name="Note 2 17" xfId="17209"/>
    <cellStyle name="Note 2 17 2" xfId="17210"/>
    <cellStyle name="Note 2 17 2 2" xfId="17211"/>
    <cellStyle name="Note 2 17 2 2 2" xfId="31907"/>
    <cellStyle name="Note 2 17 2 3" xfId="17212"/>
    <cellStyle name="Note 2 17 2 3 2" xfId="32446"/>
    <cellStyle name="Note 2 17 2 4" xfId="17213"/>
    <cellStyle name="Note 2 17 2 4 2" xfId="33100"/>
    <cellStyle name="Note 2 17 2 5" xfId="17214"/>
    <cellStyle name="Note 2 17 2 5 2" xfId="33322"/>
    <cellStyle name="Note 2 17 2 6" xfId="17215"/>
    <cellStyle name="Note 2 17 2 6 2" xfId="38983"/>
    <cellStyle name="Note 2 17 2 7" xfId="28711"/>
    <cellStyle name="Note 2 17 3" xfId="17216"/>
    <cellStyle name="Note 2 17 3 2" xfId="31315"/>
    <cellStyle name="Note 2 17 4" xfId="17217"/>
    <cellStyle name="Note 2 17 4 2" xfId="27465"/>
    <cellStyle name="Note 2 17 5" xfId="17218"/>
    <cellStyle name="Note 2 17 5 2" xfId="32272"/>
    <cellStyle name="Note 2 17 6" xfId="25829"/>
    <cellStyle name="Note 2 18" xfId="17219"/>
    <cellStyle name="Note 2 18 2" xfId="17220"/>
    <cellStyle name="Note 2 18 2 2" xfId="17221"/>
    <cellStyle name="Note 2 18 2 2 2" xfId="31908"/>
    <cellStyle name="Note 2 18 2 3" xfId="17222"/>
    <cellStyle name="Note 2 18 2 3 2" xfId="32447"/>
    <cellStyle name="Note 2 18 2 4" xfId="17223"/>
    <cellStyle name="Note 2 18 2 4 2" xfId="33101"/>
    <cellStyle name="Note 2 18 2 5" xfId="17224"/>
    <cellStyle name="Note 2 18 2 5 2" xfId="33323"/>
    <cellStyle name="Note 2 18 2 6" xfId="17225"/>
    <cellStyle name="Note 2 18 2 6 2" xfId="38984"/>
    <cellStyle name="Note 2 18 2 7" xfId="28712"/>
    <cellStyle name="Note 2 18 3" xfId="17226"/>
    <cellStyle name="Note 2 18 3 2" xfId="31314"/>
    <cellStyle name="Note 2 18 4" xfId="17227"/>
    <cellStyle name="Note 2 18 4 2" xfId="27466"/>
    <cellStyle name="Note 2 18 5" xfId="17228"/>
    <cellStyle name="Note 2 18 5 2" xfId="32271"/>
    <cellStyle name="Note 2 18 6" xfId="25830"/>
    <cellStyle name="Note 2 19" xfId="17229"/>
    <cellStyle name="Note 2 19 2" xfId="17230"/>
    <cellStyle name="Note 2 19 2 2" xfId="17231"/>
    <cellStyle name="Note 2 19 2 2 2" xfId="31909"/>
    <cellStyle name="Note 2 19 2 3" xfId="17232"/>
    <cellStyle name="Note 2 19 2 3 2" xfId="32448"/>
    <cellStyle name="Note 2 19 2 4" xfId="17233"/>
    <cellStyle name="Note 2 19 2 4 2" xfId="33102"/>
    <cellStyle name="Note 2 19 2 5" xfId="17234"/>
    <cellStyle name="Note 2 19 2 5 2" xfId="33324"/>
    <cellStyle name="Note 2 19 2 6" xfId="17235"/>
    <cellStyle name="Note 2 19 2 6 2" xfId="38985"/>
    <cellStyle name="Note 2 19 2 7" xfId="28713"/>
    <cellStyle name="Note 2 19 3" xfId="17236"/>
    <cellStyle name="Note 2 19 3 2" xfId="31313"/>
    <cellStyle name="Note 2 19 4" xfId="17237"/>
    <cellStyle name="Note 2 19 4 2" xfId="27467"/>
    <cellStyle name="Note 2 19 5" xfId="17238"/>
    <cellStyle name="Note 2 19 5 2" xfId="30929"/>
    <cellStyle name="Note 2 19 6" xfId="25831"/>
    <cellStyle name="Note 2 2" xfId="17239"/>
    <cellStyle name="Note 2 2 2" xfId="17240"/>
    <cellStyle name="Note 2 2 2 2" xfId="17241"/>
    <cellStyle name="Note 2 2 2 2 2" xfId="25834"/>
    <cellStyle name="Note 2 2 2 3" xfId="17242"/>
    <cellStyle name="Note 2 2 2 3 2" xfId="34804"/>
    <cellStyle name="Note 2 2 2 4" xfId="25833"/>
    <cellStyle name="Note 2 2 3" xfId="17243"/>
    <cellStyle name="Note 2 2 3 2" xfId="17244"/>
    <cellStyle name="Note 2 2 3 2 2" xfId="37737"/>
    <cellStyle name="Note 2 2 3 3" xfId="17245"/>
    <cellStyle name="Note 2 2 3 3 2" xfId="35147"/>
    <cellStyle name="Note 2 2 3 4" xfId="25835"/>
    <cellStyle name="Note 2 2 4" xfId="17246"/>
    <cellStyle name="Note 2 2 4 2" xfId="17247"/>
    <cellStyle name="Note 2 2 4 2 2" xfId="31910"/>
    <cellStyle name="Note 2 2 4 3" xfId="17248"/>
    <cellStyle name="Note 2 2 4 3 2" xfId="32449"/>
    <cellStyle name="Note 2 2 4 4" xfId="17249"/>
    <cellStyle name="Note 2 2 4 4 2" xfId="33103"/>
    <cellStyle name="Note 2 2 4 5" xfId="17250"/>
    <cellStyle name="Note 2 2 4 5 2" xfId="33325"/>
    <cellStyle name="Note 2 2 4 6" xfId="17251"/>
    <cellStyle name="Note 2 2 4 6 2" xfId="38986"/>
    <cellStyle name="Note 2 2 4 7" xfId="17252"/>
    <cellStyle name="Note 2 2 4 7 2" xfId="37736"/>
    <cellStyle name="Note 2 2 4 8" xfId="28714"/>
    <cellStyle name="Note 2 2 5" xfId="17253"/>
    <cellStyle name="Note 2 2 5 2" xfId="31312"/>
    <cellStyle name="Note 2 2 6" xfId="17254"/>
    <cellStyle name="Note 2 2 6 2" xfId="27468"/>
    <cellStyle name="Note 2 2 7" xfId="17255"/>
    <cellStyle name="Note 2 2 7 2" xfId="30928"/>
    <cellStyle name="Note 2 2 8" xfId="25832"/>
    <cellStyle name="Note 2 20" xfId="17256"/>
    <cellStyle name="Note 2 20 2" xfId="17257"/>
    <cellStyle name="Note 2 20 2 2" xfId="17258"/>
    <cellStyle name="Note 2 20 2 2 2" xfId="31911"/>
    <cellStyle name="Note 2 20 2 3" xfId="17259"/>
    <cellStyle name="Note 2 20 2 3 2" xfId="32450"/>
    <cellStyle name="Note 2 20 2 4" xfId="17260"/>
    <cellStyle name="Note 2 20 2 4 2" xfId="33104"/>
    <cellStyle name="Note 2 20 2 5" xfId="17261"/>
    <cellStyle name="Note 2 20 2 5 2" xfId="33326"/>
    <cellStyle name="Note 2 20 2 6" xfId="17262"/>
    <cellStyle name="Note 2 20 2 6 2" xfId="38987"/>
    <cellStyle name="Note 2 20 2 7" xfId="28715"/>
    <cellStyle name="Note 2 20 3" xfId="17263"/>
    <cellStyle name="Note 2 20 3 2" xfId="31310"/>
    <cellStyle name="Note 2 20 4" xfId="17264"/>
    <cellStyle name="Note 2 20 4 2" xfId="27469"/>
    <cellStyle name="Note 2 20 5" xfId="17265"/>
    <cellStyle name="Note 2 20 5 2" xfId="30927"/>
    <cellStyle name="Note 2 20 6" xfId="25836"/>
    <cellStyle name="Note 2 21" xfId="17266"/>
    <cellStyle name="Note 2 21 2" xfId="17267"/>
    <cellStyle name="Note 2 21 2 2" xfId="17268"/>
    <cellStyle name="Note 2 21 2 2 2" xfId="31912"/>
    <cellStyle name="Note 2 21 2 3" xfId="17269"/>
    <cellStyle name="Note 2 21 2 3 2" xfId="32451"/>
    <cellStyle name="Note 2 21 2 4" xfId="17270"/>
    <cellStyle name="Note 2 21 2 4 2" xfId="33105"/>
    <cellStyle name="Note 2 21 2 5" xfId="17271"/>
    <cellStyle name="Note 2 21 2 5 2" xfId="33327"/>
    <cellStyle name="Note 2 21 2 6" xfId="17272"/>
    <cellStyle name="Note 2 21 2 6 2" xfId="38988"/>
    <cellStyle name="Note 2 21 2 7" xfId="28716"/>
    <cellStyle name="Note 2 21 3" xfId="17273"/>
    <cellStyle name="Note 2 21 3 2" xfId="31309"/>
    <cellStyle name="Note 2 21 4" xfId="17274"/>
    <cellStyle name="Note 2 21 4 2" xfId="27470"/>
    <cellStyle name="Note 2 21 5" xfId="17275"/>
    <cellStyle name="Note 2 21 5 2" xfId="30926"/>
    <cellStyle name="Note 2 21 6" xfId="25837"/>
    <cellStyle name="Note 2 22" xfId="17276"/>
    <cellStyle name="Note 2 22 2" xfId="17277"/>
    <cellStyle name="Note 2 22 2 2" xfId="25839"/>
    <cellStyle name="Note 2 22 3" xfId="17278"/>
    <cellStyle name="Note 2 22 3 2" xfId="25840"/>
    <cellStyle name="Note 2 22 4" xfId="17279"/>
    <cellStyle name="Note 2 22 4 2" xfId="25841"/>
    <cellStyle name="Note 2 22 5" xfId="17280"/>
    <cellStyle name="Note 2 22 5 2" xfId="17281"/>
    <cellStyle name="Note 2 22 5 2 2" xfId="31913"/>
    <cellStyle name="Note 2 22 5 3" xfId="17282"/>
    <cellStyle name="Note 2 22 5 3 2" xfId="32452"/>
    <cellStyle name="Note 2 22 5 4" xfId="17283"/>
    <cellStyle name="Note 2 22 5 4 2" xfId="33106"/>
    <cellStyle name="Note 2 22 5 5" xfId="17284"/>
    <cellStyle name="Note 2 22 5 5 2" xfId="33328"/>
    <cellStyle name="Note 2 22 5 6" xfId="17285"/>
    <cellStyle name="Note 2 22 5 6 2" xfId="38989"/>
    <cellStyle name="Note 2 22 5 7" xfId="28717"/>
    <cellStyle name="Note 2 22 6" xfId="17286"/>
    <cellStyle name="Note 2 22 6 2" xfId="31308"/>
    <cellStyle name="Note 2 22 7" xfId="17287"/>
    <cellStyle name="Note 2 22 7 2" xfId="27471"/>
    <cellStyle name="Note 2 22 8" xfId="17288"/>
    <cellStyle name="Note 2 22 8 2" xfId="30925"/>
    <cellStyle name="Note 2 22 9" xfId="25838"/>
    <cellStyle name="Note 2 23" xfId="17289"/>
    <cellStyle name="Note 2 23 2" xfId="17290"/>
    <cellStyle name="Note 2 23 2 2" xfId="17291"/>
    <cellStyle name="Note 2 23 2 2 2" xfId="31914"/>
    <cellStyle name="Note 2 23 2 3" xfId="17292"/>
    <cellStyle name="Note 2 23 2 3 2" xfId="32453"/>
    <cellStyle name="Note 2 23 2 4" xfId="17293"/>
    <cellStyle name="Note 2 23 2 4 2" xfId="33107"/>
    <cellStyle name="Note 2 23 2 5" xfId="17294"/>
    <cellStyle name="Note 2 23 2 5 2" xfId="33329"/>
    <cellStyle name="Note 2 23 2 6" xfId="17295"/>
    <cellStyle name="Note 2 23 2 6 2" xfId="38990"/>
    <cellStyle name="Note 2 23 2 7" xfId="28718"/>
    <cellStyle name="Note 2 23 3" xfId="17296"/>
    <cellStyle name="Note 2 23 3 2" xfId="31306"/>
    <cellStyle name="Note 2 23 4" xfId="17297"/>
    <cellStyle name="Note 2 23 4 2" xfId="29267"/>
    <cellStyle name="Note 2 23 5" xfId="17298"/>
    <cellStyle name="Note 2 23 5 2" xfId="30924"/>
    <cellStyle name="Note 2 23 6" xfId="25842"/>
    <cellStyle name="Note 2 24" xfId="17299"/>
    <cellStyle name="Note 2 24 2" xfId="17300"/>
    <cellStyle name="Note 2 24 2 2" xfId="17301"/>
    <cellStyle name="Note 2 24 2 2 2" xfId="31915"/>
    <cellStyle name="Note 2 24 2 3" xfId="17302"/>
    <cellStyle name="Note 2 24 2 3 2" xfId="32454"/>
    <cellStyle name="Note 2 24 2 4" xfId="17303"/>
    <cellStyle name="Note 2 24 2 4 2" xfId="33108"/>
    <cellStyle name="Note 2 24 2 5" xfId="17304"/>
    <cellStyle name="Note 2 24 2 5 2" xfId="33330"/>
    <cellStyle name="Note 2 24 2 6" xfId="17305"/>
    <cellStyle name="Note 2 24 2 6 2" xfId="38991"/>
    <cellStyle name="Note 2 24 2 7" xfId="28719"/>
    <cellStyle name="Note 2 24 3" xfId="17306"/>
    <cellStyle name="Note 2 24 3 2" xfId="31305"/>
    <cellStyle name="Note 2 24 4" xfId="17307"/>
    <cellStyle name="Note 2 24 4 2" xfId="29268"/>
    <cellStyle name="Note 2 24 5" xfId="17308"/>
    <cellStyle name="Note 2 24 5 2" xfId="30921"/>
    <cellStyle name="Note 2 24 6" xfId="25843"/>
    <cellStyle name="Note 2 25" xfId="17309"/>
    <cellStyle name="Note 2 25 2" xfId="17310"/>
    <cellStyle name="Note 2 25 2 2" xfId="17311"/>
    <cellStyle name="Note 2 25 2 2 2" xfId="31916"/>
    <cellStyle name="Note 2 25 2 3" xfId="17312"/>
    <cellStyle name="Note 2 25 2 3 2" xfId="32455"/>
    <cellStyle name="Note 2 25 2 4" xfId="17313"/>
    <cellStyle name="Note 2 25 2 4 2" xfId="33109"/>
    <cellStyle name="Note 2 25 2 5" xfId="17314"/>
    <cellStyle name="Note 2 25 2 5 2" xfId="33331"/>
    <cellStyle name="Note 2 25 2 6" xfId="17315"/>
    <cellStyle name="Note 2 25 2 6 2" xfId="38992"/>
    <cellStyle name="Note 2 25 2 7" xfId="28720"/>
    <cellStyle name="Note 2 25 3" xfId="17316"/>
    <cellStyle name="Note 2 25 3 2" xfId="31304"/>
    <cellStyle name="Note 2 25 4" xfId="17317"/>
    <cellStyle name="Note 2 25 4 2" xfId="29269"/>
    <cellStyle name="Note 2 25 5" xfId="17318"/>
    <cellStyle name="Note 2 25 5 2" xfId="32270"/>
    <cellStyle name="Note 2 25 6" xfId="25844"/>
    <cellStyle name="Note 2 26" xfId="17319"/>
    <cellStyle name="Note 2 26 2" xfId="17320"/>
    <cellStyle name="Note 2 26 2 2" xfId="17321"/>
    <cellStyle name="Note 2 26 2 2 2" xfId="31917"/>
    <cellStyle name="Note 2 26 2 3" xfId="17322"/>
    <cellStyle name="Note 2 26 2 3 2" xfId="32456"/>
    <cellStyle name="Note 2 26 2 4" xfId="17323"/>
    <cellStyle name="Note 2 26 2 4 2" xfId="33110"/>
    <cellStyle name="Note 2 26 2 5" xfId="17324"/>
    <cellStyle name="Note 2 26 2 5 2" xfId="33332"/>
    <cellStyle name="Note 2 26 2 6" xfId="17325"/>
    <cellStyle name="Note 2 26 2 6 2" xfId="38993"/>
    <cellStyle name="Note 2 26 2 7" xfId="28721"/>
    <cellStyle name="Note 2 26 3" xfId="17326"/>
    <cellStyle name="Note 2 26 3 2" xfId="31303"/>
    <cellStyle name="Note 2 26 4" xfId="17327"/>
    <cellStyle name="Note 2 26 4 2" xfId="29270"/>
    <cellStyle name="Note 2 26 5" xfId="17328"/>
    <cellStyle name="Note 2 26 5 2" xfId="32269"/>
    <cellStyle name="Note 2 26 6" xfId="25845"/>
    <cellStyle name="Note 2 27" xfId="17329"/>
    <cellStyle name="Note 2 27 2" xfId="17330"/>
    <cellStyle name="Note 2 27 2 2" xfId="17331"/>
    <cellStyle name="Note 2 27 2 2 2" xfId="31918"/>
    <cellStyle name="Note 2 27 2 3" xfId="17332"/>
    <cellStyle name="Note 2 27 2 3 2" xfId="32457"/>
    <cellStyle name="Note 2 27 2 4" xfId="17333"/>
    <cellStyle name="Note 2 27 2 4 2" xfId="33111"/>
    <cellStyle name="Note 2 27 2 5" xfId="17334"/>
    <cellStyle name="Note 2 27 2 5 2" xfId="33333"/>
    <cellStyle name="Note 2 27 2 6" xfId="17335"/>
    <cellStyle name="Note 2 27 2 6 2" xfId="38994"/>
    <cellStyle name="Note 2 27 2 7" xfId="28722"/>
    <cellStyle name="Note 2 27 3" xfId="17336"/>
    <cellStyle name="Note 2 27 3 2" xfId="31302"/>
    <cellStyle name="Note 2 27 4" xfId="17337"/>
    <cellStyle name="Note 2 27 4 2" xfId="29271"/>
    <cellStyle name="Note 2 27 5" xfId="17338"/>
    <cellStyle name="Note 2 27 5 2" xfId="32260"/>
    <cellStyle name="Note 2 27 6" xfId="25846"/>
    <cellStyle name="Note 2 28" xfId="17339"/>
    <cellStyle name="Note 2 28 2" xfId="17340"/>
    <cellStyle name="Note 2 28 2 2" xfId="17341"/>
    <cellStyle name="Note 2 28 2 2 2" xfId="31919"/>
    <cellStyle name="Note 2 28 2 3" xfId="17342"/>
    <cellStyle name="Note 2 28 2 3 2" xfId="32458"/>
    <cellStyle name="Note 2 28 2 4" xfId="17343"/>
    <cellStyle name="Note 2 28 2 4 2" xfId="33112"/>
    <cellStyle name="Note 2 28 2 5" xfId="17344"/>
    <cellStyle name="Note 2 28 2 5 2" xfId="33334"/>
    <cellStyle name="Note 2 28 2 6" xfId="17345"/>
    <cellStyle name="Note 2 28 2 6 2" xfId="38995"/>
    <cellStyle name="Note 2 28 2 7" xfId="28723"/>
    <cellStyle name="Note 2 28 3" xfId="17346"/>
    <cellStyle name="Note 2 28 3 2" xfId="31300"/>
    <cellStyle name="Note 2 28 4" xfId="17347"/>
    <cellStyle name="Note 2 28 4 2" xfId="29273"/>
    <cellStyle name="Note 2 28 5" xfId="17348"/>
    <cellStyle name="Note 2 28 5 2" xfId="32259"/>
    <cellStyle name="Note 2 28 6" xfId="25847"/>
    <cellStyle name="Note 2 29" xfId="17349"/>
    <cellStyle name="Note 2 29 2" xfId="17350"/>
    <cellStyle name="Note 2 29 2 2" xfId="17351"/>
    <cellStyle name="Note 2 29 2 2 2" xfId="31920"/>
    <cellStyle name="Note 2 29 2 3" xfId="17352"/>
    <cellStyle name="Note 2 29 2 3 2" xfId="32459"/>
    <cellStyle name="Note 2 29 2 4" xfId="17353"/>
    <cellStyle name="Note 2 29 2 4 2" xfId="33113"/>
    <cellStyle name="Note 2 29 2 5" xfId="17354"/>
    <cellStyle name="Note 2 29 2 5 2" xfId="33335"/>
    <cellStyle name="Note 2 29 2 6" xfId="17355"/>
    <cellStyle name="Note 2 29 2 6 2" xfId="38996"/>
    <cellStyle name="Note 2 29 2 7" xfId="28724"/>
    <cellStyle name="Note 2 29 3" xfId="17356"/>
    <cellStyle name="Note 2 29 3 2" xfId="31299"/>
    <cellStyle name="Note 2 29 4" xfId="17357"/>
    <cellStyle name="Note 2 29 4 2" xfId="29274"/>
    <cellStyle name="Note 2 29 5" xfId="17358"/>
    <cellStyle name="Note 2 29 5 2" xfId="32258"/>
    <cellStyle name="Note 2 29 6" xfId="25848"/>
    <cellStyle name="Note 2 3" xfId="17359"/>
    <cellStyle name="Note 2 3 2" xfId="17360"/>
    <cellStyle name="Note 2 3 2 2" xfId="17361"/>
    <cellStyle name="Note 2 3 2 2 2" xfId="25851"/>
    <cellStyle name="Note 2 3 2 3" xfId="17362"/>
    <cellStyle name="Note 2 3 2 3 2" xfId="34805"/>
    <cellStyle name="Note 2 3 2 4" xfId="25850"/>
    <cellStyle name="Note 2 3 3" xfId="17363"/>
    <cellStyle name="Note 2 3 3 2" xfId="17364"/>
    <cellStyle name="Note 2 3 3 2 2" xfId="37739"/>
    <cellStyle name="Note 2 3 3 3" xfId="17365"/>
    <cellStyle name="Note 2 3 3 3 2" xfId="35148"/>
    <cellStyle name="Note 2 3 3 4" xfId="25852"/>
    <cellStyle name="Note 2 3 4" xfId="17366"/>
    <cellStyle name="Note 2 3 4 2" xfId="17367"/>
    <cellStyle name="Note 2 3 4 2 2" xfId="31921"/>
    <cellStyle name="Note 2 3 4 3" xfId="17368"/>
    <cellStyle name="Note 2 3 4 3 2" xfId="32460"/>
    <cellStyle name="Note 2 3 4 4" xfId="17369"/>
    <cellStyle name="Note 2 3 4 4 2" xfId="33114"/>
    <cellStyle name="Note 2 3 4 5" xfId="17370"/>
    <cellStyle name="Note 2 3 4 5 2" xfId="33336"/>
    <cellStyle name="Note 2 3 4 6" xfId="17371"/>
    <cellStyle name="Note 2 3 4 6 2" xfId="38997"/>
    <cellStyle name="Note 2 3 4 7" xfId="17372"/>
    <cellStyle name="Note 2 3 4 7 2" xfId="37738"/>
    <cellStyle name="Note 2 3 4 8" xfId="28725"/>
    <cellStyle name="Note 2 3 5" xfId="17373"/>
    <cellStyle name="Note 2 3 5 2" xfId="31298"/>
    <cellStyle name="Note 2 3 6" xfId="17374"/>
    <cellStyle name="Note 2 3 6 2" xfId="29275"/>
    <cellStyle name="Note 2 3 7" xfId="17375"/>
    <cellStyle name="Note 2 3 7 2" xfId="30920"/>
    <cellStyle name="Note 2 3 8" xfId="25849"/>
    <cellStyle name="Note 2 30" xfId="17376"/>
    <cellStyle name="Note 2 30 2" xfId="25853"/>
    <cellStyle name="Note 2 31" xfId="17377"/>
    <cellStyle name="Note 2 31 2" xfId="25854"/>
    <cellStyle name="Note 2 32" xfId="17378"/>
    <cellStyle name="Note 2 32 2" xfId="25855"/>
    <cellStyle name="Note 2 33" xfId="17379"/>
    <cellStyle name="Note 2 33 2" xfId="25856"/>
    <cellStyle name="Note 2 34" xfId="17380"/>
    <cellStyle name="Note 2 34 2" xfId="25857"/>
    <cellStyle name="Note 2 35" xfId="17381"/>
    <cellStyle name="Note 2 35 2" xfId="25858"/>
    <cellStyle name="Note 2 36" xfId="17382"/>
    <cellStyle name="Note 2 36 2" xfId="25859"/>
    <cellStyle name="Note 2 37" xfId="17383"/>
    <cellStyle name="Note 2 37 2" xfId="25860"/>
    <cellStyle name="Note 2 38" xfId="17384"/>
    <cellStyle name="Note 2 38 2" xfId="25861"/>
    <cellStyle name="Note 2 39" xfId="17385"/>
    <cellStyle name="Note 2 39 2" xfId="25862"/>
    <cellStyle name="Note 2 4" xfId="17386"/>
    <cellStyle name="Note 2 4 2" xfId="17387"/>
    <cellStyle name="Note 2 4 2 2" xfId="17388"/>
    <cellStyle name="Note 2 4 2 2 2" xfId="25865"/>
    <cellStyle name="Note 2 4 2 3" xfId="17389"/>
    <cellStyle name="Note 2 4 2 3 2" xfId="34806"/>
    <cellStyle name="Note 2 4 2 4" xfId="25864"/>
    <cellStyle name="Note 2 4 3" xfId="17390"/>
    <cellStyle name="Note 2 4 3 2" xfId="17391"/>
    <cellStyle name="Note 2 4 3 2 2" xfId="37741"/>
    <cellStyle name="Note 2 4 3 3" xfId="17392"/>
    <cellStyle name="Note 2 4 3 3 2" xfId="35149"/>
    <cellStyle name="Note 2 4 3 4" xfId="25866"/>
    <cellStyle name="Note 2 4 4" xfId="17393"/>
    <cellStyle name="Note 2 4 4 2" xfId="17394"/>
    <cellStyle name="Note 2 4 4 2 2" xfId="31922"/>
    <cellStyle name="Note 2 4 4 3" xfId="17395"/>
    <cellStyle name="Note 2 4 4 3 2" xfId="32461"/>
    <cellStyle name="Note 2 4 4 4" xfId="17396"/>
    <cellStyle name="Note 2 4 4 4 2" xfId="33115"/>
    <cellStyle name="Note 2 4 4 5" xfId="17397"/>
    <cellStyle name="Note 2 4 4 5 2" xfId="33337"/>
    <cellStyle name="Note 2 4 4 6" xfId="17398"/>
    <cellStyle name="Note 2 4 4 6 2" xfId="38998"/>
    <cellStyle name="Note 2 4 4 7" xfId="17399"/>
    <cellStyle name="Note 2 4 4 7 2" xfId="37740"/>
    <cellStyle name="Note 2 4 4 8" xfId="28726"/>
    <cellStyle name="Note 2 4 5" xfId="17400"/>
    <cellStyle name="Note 2 4 5 2" xfId="31297"/>
    <cellStyle name="Note 2 4 6" xfId="17401"/>
    <cellStyle name="Note 2 4 6 2" xfId="29276"/>
    <cellStyle name="Note 2 4 7" xfId="17402"/>
    <cellStyle name="Note 2 4 7 2" xfId="30917"/>
    <cellStyle name="Note 2 4 8" xfId="25863"/>
    <cellStyle name="Note 2 40" xfId="17403"/>
    <cellStyle name="Note 2 40 2" xfId="17404"/>
    <cellStyle name="Note 2 40 2 2" xfId="31899"/>
    <cellStyle name="Note 2 40 3" xfId="17405"/>
    <cellStyle name="Note 2 40 3 2" xfId="32438"/>
    <cellStyle name="Note 2 40 4" xfId="17406"/>
    <cellStyle name="Note 2 40 4 2" xfId="33092"/>
    <cellStyle name="Note 2 40 5" xfId="17407"/>
    <cellStyle name="Note 2 40 5 2" xfId="33314"/>
    <cellStyle name="Note 2 40 6" xfId="17408"/>
    <cellStyle name="Note 2 40 6 2" xfId="38975"/>
    <cellStyle name="Note 2 40 7" xfId="28703"/>
    <cellStyle name="Note 2 41" xfId="17409"/>
    <cellStyle name="Note 2 41 2" xfId="31323"/>
    <cellStyle name="Note 2 42" xfId="17410"/>
    <cellStyle name="Note 2 42 2" xfId="27457"/>
    <cellStyle name="Note 2 43" xfId="17411"/>
    <cellStyle name="Note 2 43 2" xfId="32282"/>
    <cellStyle name="Note 2 44" xfId="25821"/>
    <cellStyle name="Note 2 5" xfId="17412"/>
    <cellStyle name="Note 2 5 2" xfId="17413"/>
    <cellStyle name="Note 2 5 2 2" xfId="17414"/>
    <cellStyle name="Note 2 5 2 2 2" xfId="31923"/>
    <cellStyle name="Note 2 5 2 3" xfId="17415"/>
    <cellStyle name="Note 2 5 2 3 2" xfId="32462"/>
    <cellStyle name="Note 2 5 2 4" xfId="17416"/>
    <cellStyle name="Note 2 5 2 4 2" xfId="33116"/>
    <cellStyle name="Note 2 5 2 5" xfId="17417"/>
    <cellStyle name="Note 2 5 2 5 2" xfId="33338"/>
    <cellStyle name="Note 2 5 2 6" xfId="17418"/>
    <cellStyle name="Note 2 5 2 6 2" xfId="38999"/>
    <cellStyle name="Note 2 5 2 7" xfId="28727"/>
    <cellStyle name="Note 2 5 3" xfId="17419"/>
    <cellStyle name="Note 2 5 3 2" xfId="31296"/>
    <cellStyle name="Note 2 5 4" xfId="17420"/>
    <cellStyle name="Note 2 5 4 2" xfId="27472"/>
    <cellStyle name="Note 2 5 5" xfId="17421"/>
    <cellStyle name="Note 2 5 5 2" xfId="30916"/>
    <cellStyle name="Note 2 5 6" xfId="25867"/>
    <cellStyle name="Note 2 6" xfId="17422"/>
    <cellStyle name="Note 2 6 2" xfId="17423"/>
    <cellStyle name="Note 2 6 2 2" xfId="17424"/>
    <cellStyle name="Note 2 6 2 2 2" xfId="31924"/>
    <cellStyle name="Note 2 6 2 3" xfId="17425"/>
    <cellStyle name="Note 2 6 2 3 2" xfId="32463"/>
    <cellStyle name="Note 2 6 2 4" xfId="17426"/>
    <cellStyle name="Note 2 6 2 4 2" xfId="33117"/>
    <cellStyle name="Note 2 6 2 5" xfId="17427"/>
    <cellStyle name="Note 2 6 2 5 2" xfId="33339"/>
    <cellStyle name="Note 2 6 2 6" xfId="17428"/>
    <cellStyle name="Note 2 6 2 6 2" xfId="39000"/>
    <cellStyle name="Note 2 6 2 7" xfId="28728"/>
    <cellStyle name="Note 2 6 3" xfId="17429"/>
    <cellStyle name="Note 2 6 3 2" xfId="31295"/>
    <cellStyle name="Note 2 6 4" xfId="17430"/>
    <cellStyle name="Note 2 6 4 2" xfId="27473"/>
    <cellStyle name="Note 2 6 5" xfId="17431"/>
    <cellStyle name="Note 2 6 5 2" xfId="30915"/>
    <cellStyle name="Note 2 6 6" xfId="25868"/>
    <cellStyle name="Note 2 7" xfId="17432"/>
    <cellStyle name="Note 2 7 2" xfId="17433"/>
    <cellStyle name="Note 2 7 2 2" xfId="17434"/>
    <cellStyle name="Note 2 7 2 2 2" xfId="31925"/>
    <cellStyle name="Note 2 7 2 3" xfId="17435"/>
    <cellStyle name="Note 2 7 2 3 2" xfId="32464"/>
    <cellStyle name="Note 2 7 2 4" xfId="17436"/>
    <cellStyle name="Note 2 7 2 4 2" xfId="33118"/>
    <cellStyle name="Note 2 7 2 5" xfId="17437"/>
    <cellStyle name="Note 2 7 2 5 2" xfId="33340"/>
    <cellStyle name="Note 2 7 2 6" xfId="17438"/>
    <cellStyle name="Note 2 7 2 6 2" xfId="39001"/>
    <cellStyle name="Note 2 7 2 7" xfId="28729"/>
    <cellStyle name="Note 2 7 3" xfId="17439"/>
    <cellStyle name="Note 2 7 3 2" xfId="31294"/>
    <cellStyle name="Note 2 7 4" xfId="17440"/>
    <cellStyle name="Note 2 7 4 2" xfId="27474"/>
    <cellStyle name="Note 2 7 5" xfId="17441"/>
    <cellStyle name="Note 2 7 5 2" xfId="30914"/>
    <cellStyle name="Note 2 7 6" xfId="25869"/>
    <cellStyle name="Note 2 8" xfId="17442"/>
    <cellStyle name="Note 2 8 2" xfId="17443"/>
    <cellStyle name="Note 2 8 2 2" xfId="17444"/>
    <cellStyle name="Note 2 8 2 2 2" xfId="31926"/>
    <cellStyle name="Note 2 8 2 3" xfId="17445"/>
    <cellStyle name="Note 2 8 2 3 2" xfId="32465"/>
    <cellStyle name="Note 2 8 2 4" xfId="17446"/>
    <cellStyle name="Note 2 8 2 4 2" xfId="33119"/>
    <cellStyle name="Note 2 8 2 5" xfId="17447"/>
    <cellStyle name="Note 2 8 2 5 2" xfId="33341"/>
    <cellStyle name="Note 2 8 2 6" xfId="17448"/>
    <cellStyle name="Note 2 8 2 6 2" xfId="39002"/>
    <cellStyle name="Note 2 8 2 7" xfId="28730"/>
    <cellStyle name="Note 2 8 3" xfId="17449"/>
    <cellStyle name="Note 2 8 3 2" xfId="31293"/>
    <cellStyle name="Note 2 8 4" xfId="17450"/>
    <cellStyle name="Note 2 8 4 2" xfId="27475"/>
    <cellStyle name="Note 2 8 5" xfId="17451"/>
    <cellStyle name="Note 2 8 5 2" xfId="30913"/>
    <cellStyle name="Note 2 8 6" xfId="25870"/>
    <cellStyle name="Note 2 9" xfId="17452"/>
    <cellStyle name="Note 2 9 2" xfId="17453"/>
    <cellStyle name="Note 2 9 2 2" xfId="17454"/>
    <cellStyle name="Note 2 9 2 2 2" xfId="31927"/>
    <cellStyle name="Note 2 9 2 3" xfId="17455"/>
    <cellStyle name="Note 2 9 2 3 2" xfId="32466"/>
    <cellStyle name="Note 2 9 2 4" xfId="17456"/>
    <cellStyle name="Note 2 9 2 4 2" xfId="33120"/>
    <cellStyle name="Note 2 9 2 5" xfId="17457"/>
    <cellStyle name="Note 2 9 2 5 2" xfId="33342"/>
    <cellStyle name="Note 2 9 2 6" xfId="17458"/>
    <cellStyle name="Note 2 9 2 6 2" xfId="39003"/>
    <cellStyle name="Note 2 9 2 7" xfId="28731"/>
    <cellStyle name="Note 2 9 3" xfId="17459"/>
    <cellStyle name="Note 2 9 3 2" xfId="31292"/>
    <cellStyle name="Note 2 9 4" xfId="17460"/>
    <cellStyle name="Note 2 9 4 2" xfId="27476"/>
    <cellStyle name="Note 2 9 5" xfId="17461"/>
    <cellStyle name="Note 2 9 5 2" xfId="30912"/>
    <cellStyle name="Note 2 9 6" xfId="25871"/>
    <cellStyle name="Note 3" xfId="17462"/>
    <cellStyle name="Note 3 10" xfId="25872"/>
    <cellStyle name="Note 3 2" xfId="17463"/>
    <cellStyle name="Note 3 2 2" xfId="17464"/>
    <cellStyle name="Note 3 2 2 2" xfId="17465"/>
    <cellStyle name="Note 3 2 2 2 2" xfId="25875"/>
    <cellStyle name="Note 3 2 2 3" xfId="17466"/>
    <cellStyle name="Note 3 2 2 3 2" xfId="34808"/>
    <cellStyle name="Note 3 2 2 4" xfId="25874"/>
    <cellStyle name="Note 3 2 3" xfId="17467"/>
    <cellStyle name="Note 3 2 3 2" xfId="17468"/>
    <cellStyle name="Note 3 2 3 2 2" xfId="37744"/>
    <cellStyle name="Note 3 2 3 3" xfId="17469"/>
    <cellStyle name="Note 3 2 3 3 2" xfId="35151"/>
    <cellStyle name="Note 3 2 3 4" xfId="25876"/>
    <cellStyle name="Note 3 2 4" xfId="17470"/>
    <cellStyle name="Note 3 2 4 2" xfId="17471"/>
    <cellStyle name="Note 3 2 4 2 2" xfId="31929"/>
    <cellStyle name="Note 3 2 4 3" xfId="17472"/>
    <cellStyle name="Note 3 2 4 3 2" xfId="32468"/>
    <cellStyle name="Note 3 2 4 4" xfId="17473"/>
    <cellStyle name="Note 3 2 4 4 2" xfId="33122"/>
    <cellStyle name="Note 3 2 4 5" xfId="17474"/>
    <cellStyle name="Note 3 2 4 5 2" xfId="33344"/>
    <cellStyle name="Note 3 2 4 6" xfId="17475"/>
    <cellStyle name="Note 3 2 4 6 2" xfId="39005"/>
    <cellStyle name="Note 3 2 4 7" xfId="17476"/>
    <cellStyle name="Note 3 2 4 7 2" xfId="37743"/>
    <cellStyle name="Note 3 2 4 8" xfId="28733"/>
    <cellStyle name="Note 3 2 5" xfId="17477"/>
    <cellStyle name="Note 3 2 5 2" xfId="31290"/>
    <cellStyle name="Note 3 2 6" xfId="17478"/>
    <cellStyle name="Note 3 2 6 2" xfId="27478"/>
    <cellStyle name="Note 3 2 7" xfId="17479"/>
    <cellStyle name="Note 3 2 7 2" xfId="30909"/>
    <cellStyle name="Note 3 2 8" xfId="25873"/>
    <cellStyle name="Note 3 3" xfId="17480"/>
    <cellStyle name="Note 3 3 2" xfId="17481"/>
    <cellStyle name="Note 3 3 2 2" xfId="17482"/>
    <cellStyle name="Note 3 3 2 2 2" xfId="25879"/>
    <cellStyle name="Note 3 3 2 3" xfId="17483"/>
    <cellStyle name="Note 3 3 2 3 2" xfId="34809"/>
    <cellStyle name="Note 3 3 2 4" xfId="25878"/>
    <cellStyle name="Note 3 3 3" xfId="17484"/>
    <cellStyle name="Note 3 3 3 2" xfId="17485"/>
    <cellStyle name="Note 3 3 3 2 2" xfId="37746"/>
    <cellStyle name="Note 3 3 3 3" xfId="17486"/>
    <cellStyle name="Note 3 3 3 3 2" xfId="35152"/>
    <cellStyle name="Note 3 3 3 4" xfId="25880"/>
    <cellStyle name="Note 3 3 4" xfId="17487"/>
    <cellStyle name="Note 3 3 4 2" xfId="17488"/>
    <cellStyle name="Note 3 3 4 2 2" xfId="31930"/>
    <cellStyle name="Note 3 3 4 3" xfId="17489"/>
    <cellStyle name="Note 3 3 4 3 2" xfId="32469"/>
    <cellStyle name="Note 3 3 4 4" xfId="17490"/>
    <cellStyle name="Note 3 3 4 4 2" xfId="33123"/>
    <cellStyle name="Note 3 3 4 5" xfId="17491"/>
    <cellStyle name="Note 3 3 4 5 2" xfId="33345"/>
    <cellStyle name="Note 3 3 4 6" xfId="17492"/>
    <cellStyle name="Note 3 3 4 6 2" xfId="39006"/>
    <cellStyle name="Note 3 3 4 7" xfId="17493"/>
    <cellStyle name="Note 3 3 4 7 2" xfId="37745"/>
    <cellStyle name="Note 3 3 4 8" xfId="28734"/>
    <cellStyle name="Note 3 3 5" xfId="17494"/>
    <cellStyle name="Note 3 3 5 2" xfId="31289"/>
    <cellStyle name="Note 3 3 6" xfId="17495"/>
    <cellStyle name="Note 3 3 6 2" xfId="27479"/>
    <cellStyle name="Note 3 3 7" xfId="17496"/>
    <cellStyle name="Note 3 3 7 2" xfId="30908"/>
    <cellStyle name="Note 3 3 8" xfId="25877"/>
    <cellStyle name="Note 3 4" xfId="17497"/>
    <cellStyle name="Note 3 4 2" xfId="17498"/>
    <cellStyle name="Note 3 4 2 2" xfId="25882"/>
    <cellStyle name="Note 3 4 3" xfId="17499"/>
    <cellStyle name="Note 3 4 3 2" xfId="34807"/>
    <cellStyle name="Note 3 4 4" xfId="25881"/>
    <cellStyle name="Note 3 5" xfId="17500"/>
    <cellStyle name="Note 3 5 2" xfId="17501"/>
    <cellStyle name="Note 3 5 2 2" xfId="37747"/>
    <cellStyle name="Note 3 5 3" xfId="17502"/>
    <cellStyle name="Note 3 5 3 2" xfId="35150"/>
    <cellStyle name="Note 3 5 4" xfId="25883"/>
    <cellStyle name="Note 3 6" xfId="17503"/>
    <cellStyle name="Note 3 6 2" xfId="17504"/>
    <cellStyle name="Note 3 6 2 2" xfId="31928"/>
    <cellStyle name="Note 3 6 3" xfId="17505"/>
    <cellStyle name="Note 3 6 3 2" xfId="32467"/>
    <cellStyle name="Note 3 6 4" xfId="17506"/>
    <cellStyle name="Note 3 6 4 2" xfId="33121"/>
    <cellStyle name="Note 3 6 5" xfId="17507"/>
    <cellStyle name="Note 3 6 5 2" xfId="33343"/>
    <cellStyle name="Note 3 6 6" xfId="17508"/>
    <cellStyle name="Note 3 6 6 2" xfId="39004"/>
    <cellStyle name="Note 3 6 7" xfId="17509"/>
    <cellStyle name="Note 3 6 7 2" xfId="37742"/>
    <cellStyle name="Note 3 6 8" xfId="28732"/>
    <cellStyle name="Note 3 7" xfId="17510"/>
    <cellStyle name="Note 3 7 2" xfId="31291"/>
    <cellStyle name="Note 3 8" xfId="17511"/>
    <cellStyle name="Note 3 8 2" xfId="27477"/>
    <cellStyle name="Note 3 9" xfId="17512"/>
    <cellStyle name="Note 3 9 2" xfId="30910"/>
    <cellStyle name="Note 4" xfId="17513"/>
    <cellStyle name="Note 4 10" xfId="25884"/>
    <cellStyle name="Note 4 2" xfId="17514"/>
    <cellStyle name="Note 4 2 2" xfId="17515"/>
    <cellStyle name="Note 4 2 2 2" xfId="17516"/>
    <cellStyle name="Note 4 2 2 2 2" xfId="25887"/>
    <cellStyle name="Note 4 2 2 3" xfId="17517"/>
    <cellStyle name="Note 4 2 2 3 2" xfId="34811"/>
    <cellStyle name="Note 4 2 2 4" xfId="25886"/>
    <cellStyle name="Note 4 2 3" xfId="17518"/>
    <cellStyle name="Note 4 2 3 2" xfId="17519"/>
    <cellStyle name="Note 4 2 3 2 2" xfId="37750"/>
    <cellStyle name="Note 4 2 3 3" xfId="17520"/>
    <cellStyle name="Note 4 2 3 3 2" xfId="35154"/>
    <cellStyle name="Note 4 2 3 4" xfId="25888"/>
    <cellStyle name="Note 4 2 4" xfId="17521"/>
    <cellStyle name="Note 4 2 4 2" xfId="17522"/>
    <cellStyle name="Note 4 2 4 2 2" xfId="31932"/>
    <cellStyle name="Note 4 2 4 3" xfId="17523"/>
    <cellStyle name="Note 4 2 4 3 2" xfId="32471"/>
    <cellStyle name="Note 4 2 4 4" xfId="17524"/>
    <cellStyle name="Note 4 2 4 4 2" xfId="33125"/>
    <cellStyle name="Note 4 2 4 5" xfId="17525"/>
    <cellStyle name="Note 4 2 4 5 2" xfId="33347"/>
    <cellStyle name="Note 4 2 4 6" xfId="17526"/>
    <cellStyle name="Note 4 2 4 6 2" xfId="39008"/>
    <cellStyle name="Note 4 2 4 7" xfId="17527"/>
    <cellStyle name="Note 4 2 4 7 2" xfId="37749"/>
    <cellStyle name="Note 4 2 4 8" xfId="28736"/>
    <cellStyle name="Note 4 2 5" xfId="17528"/>
    <cellStyle name="Note 4 2 5 2" xfId="31286"/>
    <cellStyle name="Note 4 2 6" xfId="17529"/>
    <cellStyle name="Note 4 2 6 2" xfId="27481"/>
    <cellStyle name="Note 4 2 7" xfId="17530"/>
    <cellStyle name="Note 4 2 7 2" xfId="30900"/>
    <cellStyle name="Note 4 2 8" xfId="25885"/>
    <cellStyle name="Note 4 3" xfId="17531"/>
    <cellStyle name="Note 4 3 2" xfId="17532"/>
    <cellStyle name="Note 4 3 2 2" xfId="17533"/>
    <cellStyle name="Note 4 3 2 2 2" xfId="25891"/>
    <cellStyle name="Note 4 3 2 3" xfId="17534"/>
    <cellStyle name="Note 4 3 2 3 2" xfId="34812"/>
    <cellStyle name="Note 4 3 2 4" xfId="25890"/>
    <cellStyle name="Note 4 3 3" xfId="17535"/>
    <cellStyle name="Note 4 3 3 2" xfId="17536"/>
    <cellStyle name="Note 4 3 3 2 2" xfId="37752"/>
    <cellStyle name="Note 4 3 3 3" xfId="17537"/>
    <cellStyle name="Note 4 3 3 3 2" xfId="35155"/>
    <cellStyle name="Note 4 3 3 4" xfId="25892"/>
    <cellStyle name="Note 4 3 4" xfId="17538"/>
    <cellStyle name="Note 4 3 4 2" xfId="17539"/>
    <cellStyle name="Note 4 3 4 2 2" xfId="31933"/>
    <cellStyle name="Note 4 3 4 3" xfId="17540"/>
    <cellStyle name="Note 4 3 4 3 2" xfId="32472"/>
    <cellStyle name="Note 4 3 4 4" xfId="17541"/>
    <cellStyle name="Note 4 3 4 4 2" xfId="33126"/>
    <cellStyle name="Note 4 3 4 5" xfId="17542"/>
    <cellStyle name="Note 4 3 4 5 2" xfId="33348"/>
    <cellStyle name="Note 4 3 4 6" xfId="17543"/>
    <cellStyle name="Note 4 3 4 6 2" xfId="39009"/>
    <cellStyle name="Note 4 3 4 7" xfId="17544"/>
    <cellStyle name="Note 4 3 4 7 2" xfId="37751"/>
    <cellStyle name="Note 4 3 4 8" xfId="28737"/>
    <cellStyle name="Note 4 3 5" xfId="17545"/>
    <cellStyle name="Note 4 3 5 2" xfId="31285"/>
    <cellStyle name="Note 4 3 6" xfId="17546"/>
    <cellStyle name="Note 4 3 6 2" xfId="27482"/>
    <cellStyle name="Note 4 3 7" xfId="17547"/>
    <cellStyle name="Note 4 3 7 2" xfId="30899"/>
    <cellStyle name="Note 4 3 8" xfId="25889"/>
    <cellStyle name="Note 4 4" xfId="17548"/>
    <cellStyle name="Note 4 4 2" xfId="17549"/>
    <cellStyle name="Note 4 4 2 2" xfId="25894"/>
    <cellStyle name="Note 4 4 3" xfId="17550"/>
    <cellStyle name="Note 4 4 3 2" xfId="34810"/>
    <cellStyle name="Note 4 4 4" xfId="25893"/>
    <cellStyle name="Note 4 5" xfId="17551"/>
    <cellStyle name="Note 4 5 2" xfId="17552"/>
    <cellStyle name="Note 4 5 2 2" xfId="37753"/>
    <cellStyle name="Note 4 5 3" xfId="17553"/>
    <cellStyle name="Note 4 5 3 2" xfId="35153"/>
    <cellStyle name="Note 4 5 4" xfId="25895"/>
    <cellStyle name="Note 4 6" xfId="17554"/>
    <cellStyle name="Note 4 6 2" xfId="17555"/>
    <cellStyle name="Note 4 6 2 2" xfId="31931"/>
    <cellStyle name="Note 4 6 3" xfId="17556"/>
    <cellStyle name="Note 4 6 3 2" xfId="32470"/>
    <cellStyle name="Note 4 6 4" xfId="17557"/>
    <cellStyle name="Note 4 6 4 2" xfId="33124"/>
    <cellStyle name="Note 4 6 5" xfId="17558"/>
    <cellStyle name="Note 4 6 5 2" xfId="33346"/>
    <cellStyle name="Note 4 6 6" xfId="17559"/>
    <cellStyle name="Note 4 6 6 2" xfId="39007"/>
    <cellStyle name="Note 4 6 7" xfId="17560"/>
    <cellStyle name="Note 4 6 7 2" xfId="37748"/>
    <cellStyle name="Note 4 6 8" xfId="28735"/>
    <cellStyle name="Note 4 7" xfId="17561"/>
    <cellStyle name="Note 4 7 2" xfId="31288"/>
    <cellStyle name="Note 4 8" xfId="17562"/>
    <cellStyle name="Note 4 8 2" xfId="27480"/>
    <cellStyle name="Note 4 9" xfId="17563"/>
    <cellStyle name="Note 4 9 2" xfId="32256"/>
    <cellStyle name="Note 5" xfId="17564"/>
    <cellStyle name="Note 5 10" xfId="17565"/>
    <cellStyle name="Note 5 10 2" xfId="17566"/>
    <cellStyle name="Note 5 10 2 2" xfId="17567"/>
    <cellStyle name="Note 5 10 2 2 2" xfId="37755"/>
    <cellStyle name="Note 5 10 2 3" xfId="17568"/>
    <cellStyle name="Note 5 10 2 3 2" xfId="34814"/>
    <cellStyle name="Note 5 10 2 4" xfId="25898"/>
    <cellStyle name="Note 5 10 3" xfId="17569"/>
    <cellStyle name="Note 5 10 3 2" xfId="17570"/>
    <cellStyle name="Note 5 10 3 2 2" xfId="37756"/>
    <cellStyle name="Note 5 10 3 3" xfId="17571"/>
    <cellStyle name="Note 5 10 3 3 2" xfId="35157"/>
    <cellStyle name="Note 5 10 3 4" xfId="25899"/>
    <cellStyle name="Note 5 10 4" xfId="17572"/>
    <cellStyle name="Note 5 10 4 2" xfId="35692"/>
    <cellStyle name="Note 5 10 5" xfId="25897"/>
    <cellStyle name="Note 5 11" xfId="17573"/>
    <cellStyle name="Note 5 11 2" xfId="17574"/>
    <cellStyle name="Note 5 11 2 2" xfId="17575"/>
    <cellStyle name="Note 5 11 2 2 2" xfId="37757"/>
    <cellStyle name="Note 5 11 2 3" xfId="17576"/>
    <cellStyle name="Note 5 11 2 3 2" xfId="34815"/>
    <cellStyle name="Note 5 11 2 4" xfId="25901"/>
    <cellStyle name="Note 5 11 3" xfId="17577"/>
    <cellStyle name="Note 5 11 3 2" xfId="17578"/>
    <cellStyle name="Note 5 11 3 2 2" xfId="37758"/>
    <cellStyle name="Note 5 11 3 3" xfId="17579"/>
    <cellStyle name="Note 5 11 3 3 2" xfId="35158"/>
    <cellStyle name="Note 5 11 3 4" xfId="25902"/>
    <cellStyle name="Note 5 11 4" xfId="17580"/>
    <cellStyle name="Note 5 11 4 2" xfId="35693"/>
    <cellStyle name="Note 5 11 5" xfId="25900"/>
    <cellStyle name="Note 5 12" xfId="17581"/>
    <cellStyle name="Note 5 12 2" xfId="17582"/>
    <cellStyle name="Note 5 12 2 2" xfId="17583"/>
    <cellStyle name="Note 5 12 2 2 2" xfId="37759"/>
    <cellStyle name="Note 5 12 2 3" xfId="17584"/>
    <cellStyle name="Note 5 12 2 3 2" xfId="34816"/>
    <cellStyle name="Note 5 12 2 4" xfId="25904"/>
    <cellStyle name="Note 5 12 3" xfId="17585"/>
    <cellStyle name="Note 5 12 3 2" xfId="17586"/>
    <cellStyle name="Note 5 12 3 2 2" xfId="37760"/>
    <cellStyle name="Note 5 12 3 3" xfId="17587"/>
    <cellStyle name="Note 5 12 3 3 2" xfId="35159"/>
    <cellStyle name="Note 5 12 3 4" xfId="25905"/>
    <cellStyle name="Note 5 12 4" xfId="17588"/>
    <cellStyle name="Note 5 12 4 2" xfId="35694"/>
    <cellStyle name="Note 5 12 5" xfId="25903"/>
    <cellStyle name="Note 5 13" xfId="17589"/>
    <cellStyle name="Note 5 13 2" xfId="17590"/>
    <cellStyle name="Note 5 13 2 2" xfId="17591"/>
    <cellStyle name="Note 5 13 2 2 2" xfId="37761"/>
    <cellStyle name="Note 5 13 2 3" xfId="17592"/>
    <cellStyle name="Note 5 13 2 3 2" xfId="34817"/>
    <cellStyle name="Note 5 13 2 4" xfId="25907"/>
    <cellStyle name="Note 5 13 3" xfId="17593"/>
    <cellStyle name="Note 5 13 3 2" xfId="17594"/>
    <cellStyle name="Note 5 13 3 2 2" xfId="37762"/>
    <cellStyle name="Note 5 13 3 3" xfId="17595"/>
    <cellStyle name="Note 5 13 3 3 2" xfId="35160"/>
    <cellStyle name="Note 5 13 3 4" xfId="25908"/>
    <cellStyle name="Note 5 13 4" xfId="17596"/>
    <cellStyle name="Note 5 13 4 2" xfId="35695"/>
    <cellStyle name="Note 5 13 5" xfId="25906"/>
    <cellStyle name="Note 5 14" xfId="17597"/>
    <cellStyle name="Note 5 14 2" xfId="17598"/>
    <cellStyle name="Note 5 14 2 2" xfId="17599"/>
    <cellStyle name="Note 5 14 2 2 2" xfId="37763"/>
    <cellStyle name="Note 5 14 2 3" xfId="17600"/>
    <cellStyle name="Note 5 14 2 3 2" xfId="34818"/>
    <cellStyle name="Note 5 14 2 4" xfId="25910"/>
    <cellStyle name="Note 5 14 3" xfId="17601"/>
    <cellStyle name="Note 5 14 3 2" xfId="17602"/>
    <cellStyle name="Note 5 14 3 2 2" xfId="37764"/>
    <cellStyle name="Note 5 14 3 3" xfId="17603"/>
    <cellStyle name="Note 5 14 3 3 2" xfId="35161"/>
    <cellStyle name="Note 5 14 3 4" xfId="25911"/>
    <cellStyle name="Note 5 14 4" xfId="17604"/>
    <cellStyle name="Note 5 14 4 2" xfId="35696"/>
    <cellStyle name="Note 5 14 5" xfId="25909"/>
    <cellStyle name="Note 5 15" xfId="17605"/>
    <cellStyle name="Note 5 15 2" xfId="17606"/>
    <cellStyle name="Note 5 15 2 2" xfId="17607"/>
    <cellStyle name="Note 5 15 2 2 2" xfId="37765"/>
    <cellStyle name="Note 5 15 2 3" xfId="17608"/>
    <cellStyle name="Note 5 15 2 3 2" xfId="34819"/>
    <cellStyle name="Note 5 15 2 4" xfId="25913"/>
    <cellStyle name="Note 5 15 3" xfId="17609"/>
    <cellStyle name="Note 5 15 3 2" xfId="17610"/>
    <cellStyle name="Note 5 15 3 2 2" xfId="37766"/>
    <cellStyle name="Note 5 15 3 3" xfId="17611"/>
    <cellStyle name="Note 5 15 3 3 2" xfId="35162"/>
    <cellStyle name="Note 5 15 3 4" xfId="25914"/>
    <cellStyle name="Note 5 15 4" xfId="17612"/>
    <cellStyle name="Note 5 15 4 2" xfId="35697"/>
    <cellStyle name="Note 5 15 5" xfId="25912"/>
    <cellStyle name="Note 5 16" xfId="17613"/>
    <cellStyle name="Note 5 16 2" xfId="17614"/>
    <cellStyle name="Note 5 16 2 2" xfId="17615"/>
    <cellStyle name="Note 5 16 2 2 2" xfId="37767"/>
    <cellStyle name="Note 5 16 2 3" xfId="17616"/>
    <cellStyle name="Note 5 16 2 3 2" xfId="34820"/>
    <cellStyle name="Note 5 16 2 4" xfId="25916"/>
    <cellStyle name="Note 5 16 3" xfId="17617"/>
    <cellStyle name="Note 5 16 3 2" xfId="17618"/>
    <cellStyle name="Note 5 16 3 2 2" xfId="37768"/>
    <cellStyle name="Note 5 16 3 3" xfId="17619"/>
    <cellStyle name="Note 5 16 3 3 2" xfId="35163"/>
    <cellStyle name="Note 5 16 3 4" xfId="25917"/>
    <cellStyle name="Note 5 16 4" xfId="17620"/>
    <cellStyle name="Note 5 16 4 2" xfId="35698"/>
    <cellStyle name="Note 5 16 5" xfId="25915"/>
    <cellStyle name="Note 5 17" xfId="17621"/>
    <cellStyle name="Note 5 17 2" xfId="17622"/>
    <cellStyle name="Note 5 17 2 2" xfId="17623"/>
    <cellStyle name="Note 5 17 2 2 2" xfId="37769"/>
    <cellStyle name="Note 5 17 2 3" xfId="17624"/>
    <cellStyle name="Note 5 17 2 3 2" xfId="34821"/>
    <cellStyle name="Note 5 17 2 4" xfId="25919"/>
    <cellStyle name="Note 5 17 3" xfId="17625"/>
    <cellStyle name="Note 5 17 3 2" xfId="17626"/>
    <cellStyle name="Note 5 17 3 2 2" xfId="37770"/>
    <cellStyle name="Note 5 17 3 3" xfId="17627"/>
    <cellStyle name="Note 5 17 3 3 2" xfId="35164"/>
    <cellStyle name="Note 5 17 3 4" xfId="25920"/>
    <cellStyle name="Note 5 17 4" xfId="17628"/>
    <cellStyle name="Note 5 17 4 2" xfId="35699"/>
    <cellStyle name="Note 5 17 5" xfId="25918"/>
    <cellStyle name="Note 5 18" xfId="17629"/>
    <cellStyle name="Note 5 18 2" xfId="17630"/>
    <cellStyle name="Note 5 18 2 2" xfId="17631"/>
    <cellStyle name="Note 5 18 2 2 2" xfId="37771"/>
    <cellStyle name="Note 5 18 2 3" xfId="17632"/>
    <cellStyle name="Note 5 18 2 3 2" xfId="34822"/>
    <cellStyle name="Note 5 18 2 4" xfId="25922"/>
    <cellStyle name="Note 5 18 3" xfId="17633"/>
    <cellStyle name="Note 5 18 3 2" xfId="17634"/>
    <cellStyle name="Note 5 18 3 2 2" xfId="37772"/>
    <cellStyle name="Note 5 18 3 3" xfId="17635"/>
    <cellStyle name="Note 5 18 3 3 2" xfId="35165"/>
    <cellStyle name="Note 5 18 3 4" xfId="25923"/>
    <cellStyle name="Note 5 18 4" xfId="17636"/>
    <cellStyle name="Note 5 18 4 2" xfId="35700"/>
    <cellStyle name="Note 5 18 5" xfId="25921"/>
    <cellStyle name="Note 5 19" xfId="17637"/>
    <cellStyle name="Note 5 19 2" xfId="17638"/>
    <cellStyle name="Note 5 19 2 2" xfId="17639"/>
    <cellStyle name="Note 5 19 2 2 2" xfId="37773"/>
    <cellStyle name="Note 5 19 2 3" xfId="17640"/>
    <cellStyle name="Note 5 19 2 3 2" xfId="34823"/>
    <cellStyle name="Note 5 19 2 4" xfId="25925"/>
    <cellStyle name="Note 5 19 3" xfId="17641"/>
    <cellStyle name="Note 5 19 3 2" xfId="17642"/>
    <cellStyle name="Note 5 19 3 2 2" xfId="37774"/>
    <cellStyle name="Note 5 19 3 3" xfId="17643"/>
    <cellStyle name="Note 5 19 3 3 2" xfId="35166"/>
    <cellStyle name="Note 5 19 3 4" xfId="25926"/>
    <cellStyle name="Note 5 19 4" xfId="17644"/>
    <cellStyle name="Note 5 19 4 2" xfId="35701"/>
    <cellStyle name="Note 5 19 5" xfId="25924"/>
    <cellStyle name="Note 5 2" xfId="17645"/>
    <cellStyle name="Note 5 2 2" xfId="17646"/>
    <cellStyle name="Note 5 2 2 2" xfId="17647"/>
    <cellStyle name="Note 5 2 2 2 2" xfId="25929"/>
    <cellStyle name="Note 5 2 2 3" xfId="17648"/>
    <cellStyle name="Note 5 2 2 3 2" xfId="34824"/>
    <cellStyle name="Note 5 2 2 4" xfId="25928"/>
    <cellStyle name="Note 5 2 3" xfId="17649"/>
    <cellStyle name="Note 5 2 3 2" xfId="17650"/>
    <cellStyle name="Note 5 2 3 2 2" xfId="37776"/>
    <cellStyle name="Note 5 2 3 3" xfId="17651"/>
    <cellStyle name="Note 5 2 3 3 2" xfId="35167"/>
    <cellStyle name="Note 5 2 3 4" xfId="25930"/>
    <cellStyle name="Note 5 2 4" xfId="17652"/>
    <cellStyle name="Note 5 2 4 2" xfId="17653"/>
    <cellStyle name="Note 5 2 4 2 2" xfId="31935"/>
    <cellStyle name="Note 5 2 4 3" xfId="17654"/>
    <cellStyle name="Note 5 2 4 3 2" xfId="32474"/>
    <cellStyle name="Note 5 2 4 4" xfId="17655"/>
    <cellStyle name="Note 5 2 4 4 2" xfId="33128"/>
    <cellStyle name="Note 5 2 4 5" xfId="17656"/>
    <cellStyle name="Note 5 2 4 5 2" xfId="33350"/>
    <cellStyle name="Note 5 2 4 6" xfId="17657"/>
    <cellStyle name="Note 5 2 4 6 2" xfId="39011"/>
    <cellStyle name="Note 5 2 4 7" xfId="17658"/>
    <cellStyle name="Note 5 2 4 7 2" xfId="37775"/>
    <cellStyle name="Note 5 2 4 8" xfId="28739"/>
    <cellStyle name="Note 5 2 5" xfId="17659"/>
    <cellStyle name="Note 5 2 5 2" xfId="31283"/>
    <cellStyle name="Note 5 2 6" xfId="17660"/>
    <cellStyle name="Note 5 2 6 2" xfId="27484"/>
    <cellStyle name="Note 5 2 7" xfId="17661"/>
    <cellStyle name="Note 5 2 7 2" xfId="30889"/>
    <cellStyle name="Note 5 2 8" xfId="25927"/>
    <cellStyle name="Note 5 20" xfId="17662"/>
    <cellStyle name="Note 5 20 2" xfId="17663"/>
    <cellStyle name="Note 5 20 2 2" xfId="17664"/>
    <cellStyle name="Note 5 20 2 2 2" xfId="37777"/>
    <cellStyle name="Note 5 20 2 3" xfId="17665"/>
    <cellStyle name="Note 5 20 2 3 2" xfId="34825"/>
    <cellStyle name="Note 5 20 2 4" xfId="25932"/>
    <cellStyle name="Note 5 20 3" xfId="17666"/>
    <cellStyle name="Note 5 20 3 2" xfId="17667"/>
    <cellStyle name="Note 5 20 3 2 2" xfId="37778"/>
    <cellStyle name="Note 5 20 3 3" xfId="17668"/>
    <cellStyle name="Note 5 20 3 3 2" xfId="35168"/>
    <cellStyle name="Note 5 20 3 4" xfId="25933"/>
    <cellStyle name="Note 5 20 4" xfId="17669"/>
    <cellStyle name="Note 5 20 4 2" xfId="35702"/>
    <cellStyle name="Note 5 20 5" xfId="25931"/>
    <cellStyle name="Note 5 21" xfId="17670"/>
    <cellStyle name="Note 5 21 2" xfId="17671"/>
    <cellStyle name="Note 5 21 2 2" xfId="17672"/>
    <cellStyle name="Note 5 21 2 2 2" xfId="37779"/>
    <cellStyle name="Note 5 21 2 3" xfId="17673"/>
    <cellStyle name="Note 5 21 2 3 2" xfId="34826"/>
    <cellStyle name="Note 5 21 2 4" xfId="25935"/>
    <cellStyle name="Note 5 21 3" xfId="17674"/>
    <cellStyle name="Note 5 21 3 2" xfId="17675"/>
    <cellStyle name="Note 5 21 3 2 2" xfId="37780"/>
    <cellStyle name="Note 5 21 3 3" xfId="17676"/>
    <cellStyle name="Note 5 21 3 3 2" xfId="35169"/>
    <cellStyle name="Note 5 21 3 4" xfId="25936"/>
    <cellStyle name="Note 5 21 4" xfId="17677"/>
    <cellStyle name="Note 5 21 4 2" xfId="35703"/>
    <cellStyle name="Note 5 21 5" xfId="25934"/>
    <cellStyle name="Note 5 22" xfId="17678"/>
    <cellStyle name="Note 5 22 2" xfId="17679"/>
    <cellStyle name="Note 5 22 2 2" xfId="17680"/>
    <cellStyle name="Note 5 22 2 2 2" xfId="37781"/>
    <cellStyle name="Note 5 22 2 3" xfId="17681"/>
    <cellStyle name="Note 5 22 2 3 2" xfId="34827"/>
    <cellStyle name="Note 5 22 2 4" xfId="25938"/>
    <cellStyle name="Note 5 22 3" xfId="17682"/>
    <cellStyle name="Note 5 22 3 2" xfId="17683"/>
    <cellStyle name="Note 5 22 3 2 2" xfId="37782"/>
    <cellStyle name="Note 5 22 3 3" xfId="17684"/>
    <cellStyle name="Note 5 22 3 3 2" xfId="35170"/>
    <cellStyle name="Note 5 22 3 4" xfId="25939"/>
    <cellStyle name="Note 5 22 4" xfId="17685"/>
    <cellStyle name="Note 5 22 4 2" xfId="35704"/>
    <cellStyle name="Note 5 22 5" xfId="25937"/>
    <cellStyle name="Note 5 23" xfId="17686"/>
    <cellStyle name="Note 5 23 2" xfId="17687"/>
    <cellStyle name="Note 5 23 2 2" xfId="17688"/>
    <cellStyle name="Note 5 23 2 2 2" xfId="37783"/>
    <cellStyle name="Note 5 23 2 3" xfId="17689"/>
    <cellStyle name="Note 5 23 2 3 2" xfId="34828"/>
    <cellStyle name="Note 5 23 2 4" xfId="25941"/>
    <cellStyle name="Note 5 23 3" xfId="17690"/>
    <cellStyle name="Note 5 23 3 2" xfId="17691"/>
    <cellStyle name="Note 5 23 3 2 2" xfId="37784"/>
    <cellStyle name="Note 5 23 3 3" xfId="17692"/>
    <cellStyle name="Note 5 23 3 3 2" xfId="35171"/>
    <cellStyle name="Note 5 23 3 4" xfId="25942"/>
    <cellStyle name="Note 5 23 4" xfId="17693"/>
    <cellStyle name="Note 5 23 4 2" xfId="35705"/>
    <cellStyle name="Note 5 23 5" xfId="25940"/>
    <cellStyle name="Note 5 24" xfId="17694"/>
    <cellStyle name="Note 5 24 2" xfId="17695"/>
    <cellStyle name="Note 5 24 2 2" xfId="17696"/>
    <cellStyle name="Note 5 24 2 2 2" xfId="37785"/>
    <cellStyle name="Note 5 24 2 3" xfId="17697"/>
    <cellStyle name="Note 5 24 2 3 2" xfId="34829"/>
    <cellStyle name="Note 5 24 2 4" xfId="25944"/>
    <cellStyle name="Note 5 24 3" xfId="17698"/>
    <cellStyle name="Note 5 24 3 2" xfId="17699"/>
    <cellStyle name="Note 5 24 3 2 2" xfId="37786"/>
    <cellStyle name="Note 5 24 3 3" xfId="17700"/>
    <cellStyle name="Note 5 24 3 3 2" xfId="35172"/>
    <cellStyle name="Note 5 24 3 4" xfId="25945"/>
    <cellStyle name="Note 5 24 4" xfId="17701"/>
    <cellStyle name="Note 5 24 4 2" xfId="35706"/>
    <cellStyle name="Note 5 24 5" xfId="25943"/>
    <cellStyle name="Note 5 25" xfId="17702"/>
    <cellStyle name="Note 5 25 2" xfId="25946"/>
    <cellStyle name="Note 5 26" xfId="17703"/>
    <cellStyle name="Note 5 26 2" xfId="25947"/>
    <cellStyle name="Note 5 27" xfId="17704"/>
    <cellStyle name="Note 5 27 2" xfId="25948"/>
    <cellStyle name="Note 5 28" xfId="17705"/>
    <cellStyle name="Note 5 28 2" xfId="25949"/>
    <cellStyle name="Note 5 29" xfId="17706"/>
    <cellStyle name="Note 5 29 2" xfId="25950"/>
    <cellStyle name="Note 5 3" xfId="17707"/>
    <cellStyle name="Note 5 3 2" xfId="17708"/>
    <cellStyle name="Note 5 3 2 2" xfId="17709"/>
    <cellStyle name="Note 5 3 2 2 2" xfId="25953"/>
    <cellStyle name="Note 5 3 2 3" xfId="17710"/>
    <cellStyle name="Note 5 3 2 3 2" xfId="34830"/>
    <cellStyle name="Note 5 3 2 4" xfId="25952"/>
    <cellStyle name="Note 5 3 3" xfId="17711"/>
    <cellStyle name="Note 5 3 3 2" xfId="17712"/>
    <cellStyle name="Note 5 3 3 2 2" xfId="37788"/>
    <cellStyle name="Note 5 3 3 3" xfId="17713"/>
    <cellStyle name="Note 5 3 3 3 2" xfId="35173"/>
    <cellStyle name="Note 5 3 3 4" xfId="25954"/>
    <cellStyle name="Note 5 3 4" xfId="17714"/>
    <cellStyle name="Note 5 3 4 2" xfId="17715"/>
    <cellStyle name="Note 5 3 4 2 2" xfId="31936"/>
    <cellStyle name="Note 5 3 4 3" xfId="17716"/>
    <cellStyle name="Note 5 3 4 3 2" xfId="32475"/>
    <cellStyle name="Note 5 3 4 4" xfId="17717"/>
    <cellStyle name="Note 5 3 4 4 2" xfId="33129"/>
    <cellStyle name="Note 5 3 4 5" xfId="17718"/>
    <cellStyle name="Note 5 3 4 5 2" xfId="33351"/>
    <cellStyle name="Note 5 3 4 6" xfId="17719"/>
    <cellStyle name="Note 5 3 4 6 2" xfId="39012"/>
    <cellStyle name="Note 5 3 4 7" xfId="17720"/>
    <cellStyle name="Note 5 3 4 7 2" xfId="37787"/>
    <cellStyle name="Note 5 3 4 8" xfId="28740"/>
    <cellStyle name="Note 5 3 5" xfId="17721"/>
    <cellStyle name="Note 5 3 5 2" xfId="31282"/>
    <cellStyle name="Note 5 3 6" xfId="17722"/>
    <cellStyle name="Note 5 3 6 2" xfId="29277"/>
    <cellStyle name="Note 5 3 7" xfId="17723"/>
    <cellStyle name="Note 5 3 7 2" xfId="30888"/>
    <cellStyle name="Note 5 3 8" xfId="25951"/>
    <cellStyle name="Note 5 30" xfId="17724"/>
    <cellStyle name="Note 5 30 2" xfId="25955"/>
    <cellStyle name="Note 5 31" xfId="17725"/>
    <cellStyle name="Note 5 31 2" xfId="25956"/>
    <cellStyle name="Note 5 32" xfId="17726"/>
    <cellStyle name="Note 5 32 2" xfId="25957"/>
    <cellStyle name="Note 5 33" xfId="17727"/>
    <cellStyle name="Note 5 33 2" xfId="25958"/>
    <cellStyle name="Note 5 34" xfId="17728"/>
    <cellStyle name="Note 5 34 2" xfId="25959"/>
    <cellStyle name="Note 5 35" xfId="17729"/>
    <cellStyle name="Note 5 35 2" xfId="25960"/>
    <cellStyle name="Note 5 36" xfId="17730"/>
    <cellStyle name="Note 5 36 2" xfId="25961"/>
    <cellStyle name="Note 5 37" xfId="17731"/>
    <cellStyle name="Note 5 37 2" xfId="25962"/>
    <cellStyle name="Note 5 38" xfId="17732"/>
    <cellStyle name="Note 5 38 2" xfId="25963"/>
    <cellStyle name="Note 5 39" xfId="17733"/>
    <cellStyle name="Note 5 39 2" xfId="25964"/>
    <cellStyle name="Note 5 4" xfId="17734"/>
    <cellStyle name="Note 5 4 2" xfId="17735"/>
    <cellStyle name="Note 5 4 2 2" xfId="17736"/>
    <cellStyle name="Note 5 4 2 2 2" xfId="25967"/>
    <cellStyle name="Note 5 4 2 3" xfId="17737"/>
    <cellStyle name="Note 5 4 2 3 2" xfId="34831"/>
    <cellStyle name="Note 5 4 2 4" xfId="25966"/>
    <cellStyle name="Note 5 4 3" xfId="17738"/>
    <cellStyle name="Note 5 4 3 2" xfId="17739"/>
    <cellStyle name="Note 5 4 3 2 2" xfId="37790"/>
    <cellStyle name="Note 5 4 3 3" xfId="17740"/>
    <cellStyle name="Note 5 4 3 3 2" xfId="35174"/>
    <cellStyle name="Note 5 4 3 4" xfId="25968"/>
    <cellStyle name="Note 5 4 4" xfId="17741"/>
    <cellStyle name="Note 5 4 4 2" xfId="17742"/>
    <cellStyle name="Note 5 4 4 2 2" xfId="31937"/>
    <cellStyle name="Note 5 4 4 3" xfId="17743"/>
    <cellStyle name="Note 5 4 4 3 2" xfId="32476"/>
    <cellStyle name="Note 5 4 4 4" xfId="17744"/>
    <cellStyle name="Note 5 4 4 4 2" xfId="33130"/>
    <cellStyle name="Note 5 4 4 5" xfId="17745"/>
    <cellStyle name="Note 5 4 4 5 2" xfId="33352"/>
    <cellStyle name="Note 5 4 4 6" xfId="17746"/>
    <cellStyle name="Note 5 4 4 6 2" xfId="39013"/>
    <cellStyle name="Note 5 4 4 7" xfId="17747"/>
    <cellStyle name="Note 5 4 4 7 2" xfId="37789"/>
    <cellStyle name="Note 5 4 4 8" xfId="28741"/>
    <cellStyle name="Note 5 4 5" xfId="17748"/>
    <cellStyle name="Note 5 4 5 2" xfId="31281"/>
    <cellStyle name="Note 5 4 6" xfId="17749"/>
    <cellStyle name="Note 5 4 6 2" xfId="29278"/>
    <cellStyle name="Note 5 4 7" xfId="17750"/>
    <cellStyle name="Note 5 4 7 2" xfId="30884"/>
    <cellStyle name="Note 5 4 8" xfId="25965"/>
    <cellStyle name="Note 5 40" xfId="17751"/>
    <cellStyle name="Note 5 40 2" xfId="17752"/>
    <cellStyle name="Note 5 40 2 2" xfId="37791"/>
    <cellStyle name="Note 5 40 3" xfId="17753"/>
    <cellStyle name="Note 5 40 3 2" xfId="34813"/>
    <cellStyle name="Note 5 40 4" xfId="25969"/>
    <cellStyle name="Note 5 41" xfId="17754"/>
    <cellStyle name="Note 5 41 2" xfId="17755"/>
    <cellStyle name="Note 5 41 2 2" xfId="37792"/>
    <cellStyle name="Note 5 41 3" xfId="17756"/>
    <cellStyle name="Note 5 41 3 2" xfId="35156"/>
    <cellStyle name="Note 5 41 4" xfId="25970"/>
    <cellStyle name="Note 5 42" xfId="17757"/>
    <cellStyle name="Note 5 42 2" xfId="17758"/>
    <cellStyle name="Note 5 42 2 2" xfId="31934"/>
    <cellStyle name="Note 5 42 3" xfId="17759"/>
    <cellStyle name="Note 5 42 3 2" xfId="32473"/>
    <cellStyle name="Note 5 42 4" xfId="17760"/>
    <cellStyle name="Note 5 42 4 2" xfId="33127"/>
    <cellStyle name="Note 5 42 5" xfId="17761"/>
    <cellStyle name="Note 5 42 5 2" xfId="33349"/>
    <cellStyle name="Note 5 42 6" xfId="17762"/>
    <cellStyle name="Note 5 42 6 2" xfId="39010"/>
    <cellStyle name="Note 5 42 7" xfId="17763"/>
    <cellStyle name="Note 5 42 7 2" xfId="37754"/>
    <cellStyle name="Note 5 42 8" xfId="28738"/>
    <cellStyle name="Note 5 43" xfId="17764"/>
    <cellStyle name="Note 5 43 2" xfId="31284"/>
    <cellStyle name="Note 5 44" xfId="17765"/>
    <cellStyle name="Note 5 44 2" xfId="27483"/>
    <cellStyle name="Note 5 45" xfId="17766"/>
    <cellStyle name="Note 5 45 2" xfId="32255"/>
    <cellStyle name="Note 5 46" xfId="25896"/>
    <cellStyle name="Note 5 5" xfId="17767"/>
    <cellStyle name="Note 5 5 2" xfId="17768"/>
    <cellStyle name="Note 5 5 2 2" xfId="17769"/>
    <cellStyle name="Note 5 5 2 2 2" xfId="25973"/>
    <cellStyle name="Note 5 5 2 3" xfId="17770"/>
    <cellStyle name="Note 5 5 2 3 2" xfId="34832"/>
    <cellStyle name="Note 5 5 2 4" xfId="25972"/>
    <cellStyle name="Note 5 5 3" xfId="17771"/>
    <cellStyle name="Note 5 5 3 2" xfId="17772"/>
    <cellStyle name="Note 5 5 3 2 2" xfId="37794"/>
    <cellStyle name="Note 5 5 3 3" xfId="17773"/>
    <cellStyle name="Note 5 5 3 3 2" xfId="35175"/>
    <cellStyle name="Note 5 5 3 4" xfId="25974"/>
    <cellStyle name="Note 5 5 4" xfId="17774"/>
    <cellStyle name="Note 5 5 4 2" xfId="17775"/>
    <cellStyle name="Note 5 5 4 2 2" xfId="31938"/>
    <cellStyle name="Note 5 5 4 3" xfId="17776"/>
    <cellStyle name="Note 5 5 4 3 2" xfId="32477"/>
    <cellStyle name="Note 5 5 4 4" xfId="17777"/>
    <cellStyle name="Note 5 5 4 4 2" xfId="33131"/>
    <cellStyle name="Note 5 5 4 5" xfId="17778"/>
    <cellStyle name="Note 5 5 4 5 2" xfId="33353"/>
    <cellStyle name="Note 5 5 4 6" xfId="17779"/>
    <cellStyle name="Note 5 5 4 6 2" xfId="39014"/>
    <cellStyle name="Note 5 5 4 7" xfId="17780"/>
    <cellStyle name="Note 5 5 4 7 2" xfId="37793"/>
    <cellStyle name="Note 5 5 4 8" xfId="28742"/>
    <cellStyle name="Note 5 5 5" xfId="17781"/>
    <cellStyle name="Note 5 5 5 2" xfId="31280"/>
    <cellStyle name="Note 5 5 6" xfId="17782"/>
    <cellStyle name="Note 5 5 6 2" xfId="29279"/>
    <cellStyle name="Note 5 5 7" xfId="17783"/>
    <cellStyle name="Note 5 5 7 2" xfId="30875"/>
    <cellStyle name="Note 5 5 8" xfId="25971"/>
    <cellStyle name="Note 5 6" xfId="17784"/>
    <cellStyle name="Note 5 6 2" xfId="17785"/>
    <cellStyle name="Note 5 6 2 2" xfId="17786"/>
    <cellStyle name="Note 5 6 2 2 2" xfId="25977"/>
    <cellStyle name="Note 5 6 2 3" xfId="17787"/>
    <cellStyle name="Note 5 6 2 3 2" xfId="34833"/>
    <cellStyle name="Note 5 6 2 4" xfId="25976"/>
    <cellStyle name="Note 5 6 3" xfId="17788"/>
    <cellStyle name="Note 5 6 3 2" xfId="17789"/>
    <cellStyle name="Note 5 6 3 2 2" xfId="37796"/>
    <cellStyle name="Note 5 6 3 3" xfId="17790"/>
    <cellStyle name="Note 5 6 3 3 2" xfId="35176"/>
    <cellStyle name="Note 5 6 3 4" xfId="25978"/>
    <cellStyle name="Note 5 6 4" xfId="17791"/>
    <cellStyle name="Note 5 6 4 2" xfId="17792"/>
    <cellStyle name="Note 5 6 4 2 2" xfId="31939"/>
    <cellStyle name="Note 5 6 4 3" xfId="17793"/>
    <cellStyle name="Note 5 6 4 3 2" xfId="32478"/>
    <cellStyle name="Note 5 6 4 4" xfId="17794"/>
    <cellStyle name="Note 5 6 4 4 2" xfId="33132"/>
    <cellStyle name="Note 5 6 4 5" xfId="17795"/>
    <cellStyle name="Note 5 6 4 5 2" xfId="33354"/>
    <cellStyle name="Note 5 6 4 6" xfId="17796"/>
    <cellStyle name="Note 5 6 4 6 2" xfId="39015"/>
    <cellStyle name="Note 5 6 4 7" xfId="17797"/>
    <cellStyle name="Note 5 6 4 7 2" xfId="37795"/>
    <cellStyle name="Note 5 6 4 8" xfId="28743"/>
    <cellStyle name="Note 5 6 5" xfId="17798"/>
    <cellStyle name="Note 5 6 5 2" xfId="31279"/>
    <cellStyle name="Note 5 6 6" xfId="17799"/>
    <cellStyle name="Note 5 6 6 2" xfId="29280"/>
    <cellStyle name="Note 5 6 7" xfId="17800"/>
    <cellStyle name="Note 5 6 7 2" xfId="30874"/>
    <cellStyle name="Note 5 6 8" xfId="25975"/>
    <cellStyle name="Note 5 7" xfId="17801"/>
    <cellStyle name="Note 5 7 2" xfId="17802"/>
    <cellStyle name="Note 5 7 2 2" xfId="17803"/>
    <cellStyle name="Note 5 7 2 2 2" xfId="37797"/>
    <cellStyle name="Note 5 7 2 3" xfId="17804"/>
    <cellStyle name="Note 5 7 2 3 2" xfId="34834"/>
    <cellStyle name="Note 5 7 2 4" xfId="25980"/>
    <cellStyle name="Note 5 7 3" xfId="17805"/>
    <cellStyle name="Note 5 7 3 2" xfId="17806"/>
    <cellStyle name="Note 5 7 3 2 2" xfId="37798"/>
    <cellStyle name="Note 5 7 3 3" xfId="17807"/>
    <cellStyle name="Note 5 7 3 3 2" xfId="35177"/>
    <cellStyle name="Note 5 7 3 4" xfId="25981"/>
    <cellStyle name="Note 5 7 4" xfId="17808"/>
    <cellStyle name="Note 5 7 4 2" xfId="35707"/>
    <cellStyle name="Note 5 7 5" xfId="25979"/>
    <cellStyle name="Note 5 8" xfId="17809"/>
    <cellStyle name="Note 5 8 2" xfId="17810"/>
    <cellStyle name="Note 5 8 2 2" xfId="17811"/>
    <cellStyle name="Note 5 8 2 2 2" xfId="37799"/>
    <cellStyle name="Note 5 8 2 3" xfId="17812"/>
    <cellStyle name="Note 5 8 2 3 2" xfId="34835"/>
    <cellStyle name="Note 5 8 2 4" xfId="25983"/>
    <cellStyle name="Note 5 8 3" xfId="17813"/>
    <cellStyle name="Note 5 8 3 2" xfId="17814"/>
    <cellStyle name="Note 5 8 3 2 2" xfId="37800"/>
    <cellStyle name="Note 5 8 3 3" xfId="17815"/>
    <cellStyle name="Note 5 8 3 3 2" xfId="35178"/>
    <cellStyle name="Note 5 8 3 4" xfId="25984"/>
    <cellStyle name="Note 5 8 4" xfId="17816"/>
    <cellStyle name="Note 5 8 4 2" xfId="35708"/>
    <cellStyle name="Note 5 8 5" xfId="25982"/>
    <cellStyle name="Note 5 9" xfId="17817"/>
    <cellStyle name="Note 5 9 2" xfId="17818"/>
    <cellStyle name="Note 5 9 2 2" xfId="17819"/>
    <cellStyle name="Note 5 9 2 2 2" xfId="37801"/>
    <cellStyle name="Note 5 9 2 3" xfId="17820"/>
    <cellStyle name="Note 5 9 2 3 2" xfId="34836"/>
    <cellStyle name="Note 5 9 2 4" xfId="25986"/>
    <cellStyle name="Note 5 9 3" xfId="17821"/>
    <cellStyle name="Note 5 9 3 2" xfId="17822"/>
    <cellStyle name="Note 5 9 3 2 2" xfId="37802"/>
    <cellStyle name="Note 5 9 3 3" xfId="17823"/>
    <cellStyle name="Note 5 9 3 3 2" xfId="35179"/>
    <cellStyle name="Note 5 9 3 4" xfId="25987"/>
    <cellStyle name="Note 5 9 4" xfId="17824"/>
    <cellStyle name="Note 5 9 4 2" xfId="35709"/>
    <cellStyle name="Note 5 9 5" xfId="25985"/>
    <cellStyle name="Note 6" xfId="17825"/>
    <cellStyle name="Note 6 10" xfId="17826"/>
    <cellStyle name="Note 6 10 2" xfId="17827"/>
    <cellStyle name="Note 6 10 2 2" xfId="17828"/>
    <cellStyle name="Note 6 10 2 2 2" xfId="37804"/>
    <cellStyle name="Note 6 10 2 3" xfId="17829"/>
    <cellStyle name="Note 6 10 2 3 2" xfId="34838"/>
    <cellStyle name="Note 6 10 2 4" xfId="25990"/>
    <cellStyle name="Note 6 10 3" xfId="17830"/>
    <cellStyle name="Note 6 10 3 2" xfId="17831"/>
    <cellStyle name="Note 6 10 3 2 2" xfId="37805"/>
    <cellStyle name="Note 6 10 3 3" xfId="17832"/>
    <cellStyle name="Note 6 10 3 3 2" xfId="35181"/>
    <cellStyle name="Note 6 10 3 4" xfId="25991"/>
    <cellStyle name="Note 6 10 4" xfId="17833"/>
    <cellStyle name="Note 6 10 4 2" xfId="35710"/>
    <cellStyle name="Note 6 10 5" xfId="25989"/>
    <cellStyle name="Note 6 11" xfId="17834"/>
    <cellStyle name="Note 6 11 2" xfId="17835"/>
    <cellStyle name="Note 6 11 2 2" xfId="17836"/>
    <cellStyle name="Note 6 11 2 2 2" xfId="37806"/>
    <cellStyle name="Note 6 11 2 3" xfId="17837"/>
    <cellStyle name="Note 6 11 2 3 2" xfId="34839"/>
    <cellStyle name="Note 6 11 2 4" xfId="25993"/>
    <cellStyle name="Note 6 11 3" xfId="17838"/>
    <cellStyle name="Note 6 11 3 2" xfId="17839"/>
    <cellStyle name="Note 6 11 3 2 2" xfId="37807"/>
    <cellStyle name="Note 6 11 3 3" xfId="17840"/>
    <cellStyle name="Note 6 11 3 3 2" xfId="35182"/>
    <cellStyle name="Note 6 11 3 4" xfId="25994"/>
    <cellStyle name="Note 6 11 4" xfId="17841"/>
    <cellStyle name="Note 6 11 4 2" xfId="35711"/>
    <cellStyle name="Note 6 11 5" xfId="25992"/>
    <cellStyle name="Note 6 12" xfId="17842"/>
    <cellStyle name="Note 6 12 2" xfId="17843"/>
    <cellStyle name="Note 6 12 2 2" xfId="17844"/>
    <cellStyle name="Note 6 12 2 2 2" xfId="37808"/>
    <cellStyle name="Note 6 12 2 3" xfId="17845"/>
    <cellStyle name="Note 6 12 2 3 2" xfId="34840"/>
    <cellStyle name="Note 6 12 2 4" xfId="25996"/>
    <cellStyle name="Note 6 12 3" xfId="17846"/>
    <cellStyle name="Note 6 12 3 2" xfId="17847"/>
    <cellStyle name="Note 6 12 3 2 2" xfId="37809"/>
    <cellStyle name="Note 6 12 3 3" xfId="17848"/>
    <cellStyle name="Note 6 12 3 3 2" xfId="35183"/>
    <cellStyle name="Note 6 12 3 4" xfId="25997"/>
    <cellStyle name="Note 6 12 4" xfId="17849"/>
    <cellStyle name="Note 6 12 4 2" xfId="35712"/>
    <cellStyle name="Note 6 12 5" xfId="25995"/>
    <cellStyle name="Note 6 13" xfId="17850"/>
    <cellStyle name="Note 6 13 2" xfId="17851"/>
    <cellStyle name="Note 6 13 2 2" xfId="17852"/>
    <cellStyle name="Note 6 13 2 2 2" xfId="37810"/>
    <cellStyle name="Note 6 13 2 3" xfId="17853"/>
    <cellStyle name="Note 6 13 2 3 2" xfId="34841"/>
    <cellStyle name="Note 6 13 2 4" xfId="25999"/>
    <cellStyle name="Note 6 13 3" xfId="17854"/>
    <cellStyle name="Note 6 13 3 2" xfId="17855"/>
    <cellStyle name="Note 6 13 3 2 2" xfId="37811"/>
    <cellStyle name="Note 6 13 3 3" xfId="17856"/>
    <cellStyle name="Note 6 13 3 3 2" xfId="35184"/>
    <cellStyle name="Note 6 13 3 4" xfId="26000"/>
    <cellStyle name="Note 6 13 4" xfId="17857"/>
    <cellStyle name="Note 6 13 4 2" xfId="35713"/>
    <cellStyle name="Note 6 13 5" xfId="25998"/>
    <cellStyle name="Note 6 14" xfId="17858"/>
    <cellStyle name="Note 6 14 2" xfId="17859"/>
    <cellStyle name="Note 6 14 2 2" xfId="17860"/>
    <cellStyle name="Note 6 14 2 2 2" xfId="37812"/>
    <cellStyle name="Note 6 14 2 3" xfId="17861"/>
    <cellStyle name="Note 6 14 2 3 2" xfId="34842"/>
    <cellStyle name="Note 6 14 2 4" xfId="26002"/>
    <cellStyle name="Note 6 14 3" xfId="17862"/>
    <cellStyle name="Note 6 14 3 2" xfId="17863"/>
    <cellStyle name="Note 6 14 3 2 2" xfId="37813"/>
    <cellStyle name="Note 6 14 3 3" xfId="17864"/>
    <cellStyle name="Note 6 14 3 3 2" xfId="35185"/>
    <cellStyle name="Note 6 14 3 4" xfId="26003"/>
    <cellStyle name="Note 6 14 4" xfId="17865"/>
    <cellStyle name="Note 6 14 4 2" xfId="35714"/>
    <cellStyle name="Note 6 14 5" xfId="26001"/>
    <cellStyle name="Note 6 15" xfId="17866"/>
    <cellStyle name="Note 6 15 2" xfId="17867"/>
    <cellStyle name="Note 6 15 2 2" xfId="17868"/>
    <cellStyle name="Note 6 15 2 2 2" xfId="37814"/>
    <cellStyle name="Note 6 15 2 3" xfId="17869"/>
    <cellStyle name="Note 6 15 2 3 2" xfId="34843"/>
    <cellStyle name="Note 6 15 2 4" xfId="26005"/>
    <cellStyle name="Note 6 15 3" xfId="17870"/>
    <cellStyle name="Note 6 15 3 2" xfId="17871"/>
    <cellStyle name="Note 6 15 3 2 2" xfId="37815"/>
    <cellStyle name="Note 6 15 3 3" xfId="17872"/>
    <cellStyle name="Note 6 15 3 3 2" xfId="35186"/>
    <cellStyle name="Note 6 15 3 4" xfId="26006"/>
    <cellStyle name="Note 6 15 4" xfId="17873"/>
    <cellStyle name="Note 6 15 4 2" xfId="35715"/>
    <cellStyle name="Note 6 15 5" xfId="26004"/>
    <cellStyle name="Note 6 16" xfId="17874"/>
    <cellStyle name="Note 6 16 2" xfId="17875"/>
    <cellStyle name="Note 6 16 2 2" xfId="17876"/>
    <cellStyle name="Note 6 16 2 2 2" xfId="37816"/>
    <cellStyle name="Note 6 16 2 3" xfId="17877"/>
    <cellStyle name="Note 6 16 2 3 2" xfId="34844"/>
    <cellStyle name="Note 6 16 2 4" xfId="26008"/>
    <cellStyle name="Note 6 16 3" xfId="17878"/>
    <cellStyle name="Note 6 16 3 2" xfId="17879"/>
    <cellStyle name="Note 6 16 3 2 2" xfId="37817"/>
    <cellStyle name="Note 6 16 3 3" xfId="17880"/>
    <cellStyle name="Note 6 16 3 3 2" xfId="35187"/>
    <cellStyle name="Note 6 16 3 4" xfId="26009"/>
    <cellStyle name="Note 6 16 4" xfId="17881"/>
    <cellStyle name="Note 6 16 4 2" xfId="35716"/>
    <cellStyle name="Note 6 16 5" xfId="26007"/>
    <cellStyle name="Note 6 17" xfId="17882"/>
    <cellStyle name="Note 6 17 2" xfId="17883"/>
    <cellStyle name="Note 6 17 2 2" xfId="17884"/>
    <cellStyle name="Note 6 17 2 2 2" xfId="37818"/>
    <cellStyle name="Note 6 17 2 3" xfId="17885"/>
    <cellStyle name="Note 6 17 2 3 2" xfId="34845"/>
    <cellStyle name="Note 6 17 2 4" xfId="26011"/>
    <cellStyle name="Note 6 17 3" xfId="17886"/>
    <cellStyle name="Note 6 17 3 2" xfId="17887"/>
    <cellStyle name="Note 6 17 3 2 2" xfId="37819"/>
    <cellStyle name="Note 6 17 3 3" xfId="17888"/>
    <cellStyle name="Note 6 17 3 3 2" xfId="35188"/>
    <cellStyle name="Note 6 17 3 4" xfId="26012"/>
    <cellStyle name="Note 6 17 4" xfId="17889"/>
    <cellStyle name="Note 6 17 4 2" xfId="35717"/>
    <cellStyle name="Note 6 17 5" xfId="26010"/>
    <cellStyle name="Note 6 18" xfId="17890"/>
    <cellStyle name="Note 6 18 2" xfId="17891"/>
    <cellStyle name="Note 6 18 2 2" xfId="17892"/>
    <cellStyle name="Note 6 18 2 2 2" xfId="37820"/>
    <cellStyle name="Note 6 18 2 3" xfId="17893"/>
    <cellStyle name="Note 6 18 2 3 2" xfId="34846"/>
    <cellStyle name="Note 6 18 2 4" xfId="26014"/>
    <cellStyle name="Note 6 18 3" xfId="17894"/>
    <cellStyle name="Note 6 18 3 2" xfId="17895"/>
    <cellStyle name="Note 6 18 3 2 2" xfId="37821"/>
    <cellStyle name="Note 6 18 3 3" xfId="17896"/>
    <cellStyle name="Note 6 18 3 3 2" xfId="35189"/>
    <cellStyle name="Note 6 18 3 4" xfId="26015"/>
    <cellStyle name="Note 6 18 4" xfId="17897"/>
    <cellStyle name="Note 6 18 4 2" xfId="35718"/>
    <cellStyle name="Note 6 18 5" xfId="26013"/>
    <cellStyle name="Note 6 19" xfId="17898"/>
    <cellStyle name="Note 6 19 2" xfId="17899"/>
    <cellStyle name="Note 6 19 2 2" xfId="17900"/>
    <cellStyle name="Note 6 19 2 2 2" xfId="37822"/>
    <cellStyle name="Note 6 19 2 3" xfId="17901"/>
    <cellStyle name="Note 6 19 2 3 2" xfId="34847"/>
    <cellStyle name="Note 6 19 2 4" xfId="26017"/>
    <cellStyle name="Note 6 19 3" xfId="17902"/>
    <cellStyle name="Note 6 19 3 2" xfId="17903"/>
    <cellStyle name="Note 6 19 3 2 2" xfId="37823"/>
    <cellStyle name="Note 6 19 3 3" xfId="17904"/>
    <cellStyle name="Note 6 19 3 3 2" xfId="35190"/>
    <cellStyle name="Note 6 19 3 4" xfId="26018"/>
    <cellStyle name="Note 6 19 4" xfId="17905"/>
    <cellStyle name="Note 6 19 4 2" xfId="35719"/>
    <cellStyle name="Note 6 19 5" xfId="26016"/>
    <cellStyle name="Note 6 2" xfId="17906"/>
    <cellStyle name="Note 6 2 2" xfId="17907"/>
    <cellStyle name="Note 6 2 2 2" xfId="17908"/>
    <cellStyle name="Note 6 2 2 2 2" xfId="26021"/>
    <cellStyle name="Note 6 2 2 3" xfId="17909"/>
    <cellStyle name="Note 6 2 2 3 2" xfId="34848"/>
    <cellStyle name="Note 6 2 2 4" xfId="26020"/>
    <cellStyle name="Note 6 2 3" xfId="17910"/>
    <cellStyle name="Note 6 2 3 2" xfId="17911"/>
    <cellStyle name="Note 6 2 3 2 2" xfId="37825"/>
    <cellStyle name="Note 6 2 3 3" xfId="17912"/>
    <cellStyle name="Note 6 2 3 3 2" xfId="35191"/>
    <cellStyle name="Note 6 2 3 4" xfId="26022"/>
    <cellStyle name="Note 6 2 4" xfId="17913"/>
    <cellStyle name="Note 6 2 4 2" xfId="17914"/>
    <cellStyle name="Note 6 2 4 2 2" xfId="31941"/>
    <cellStyle name="Note 6 2 4 3" xfId="17915"/>
    <cellStyle name="Note 6 2 4 3 2" xfId="32480"/>
    <cellStyle name="Note 6 2 4 4" xfId="17916"/>
    <cellStyle name="Note 6 2 4 4 2" xfId="33134"/>
    <cellStyle name="Note 6 2 4 5" xfId="17917"/>
    <cellStyle name="Note 6 2 4 5 2" xfId="33356"/>
    <cellStyle name="Note 6 2 4 6" xfId="17918"/>
    <cellStyle name="Note 6 2 4 6 2" xfId="39017"/>
    <cellStyle name="Note 6 2 4 7" xfId="17919"/>
    <cellStyle name="Note 6 2 4 7 2" xfId="37824"/>
    <cellStyle name="Note 6 2 4 8" xfId="28745"/>
    <cellStyle name="Note 6 2 5" xfId="17920"/>
    <cellStyle name="Note 6 2 5 2" xfId="31277"/>
    <cellStyle name="Note 6 2 6" xfId="17921"/>
    <cellStyle name="Note 6 2 6 2" xfId="29282"/>
    <cellStyle name="Note 6 2 7" xfId="17922"/>
    <cellStyle name="Note 6 2 7 2" xfId="30846"/>
    <cellStyle name="Note 6 2 8" xfId="26019"/>
    <cellStyle name="Note 6 20" xfId="17923"/>
    <cellStyle name="Note 6 20 2" xfId="17924"/>
    <cellStyle name="Note 6 20 2 2" xfId="17925"/>
    <cellStyle name="Note 6 20 2 2 2" xfId="37826"/>
    <cellStyle name="Note 6 20 2 3" xfId="17926"/>
    <cellStyle name="Note 6 20 2 3 2" xfId="34849"/>
    <cellStyle name="Note 6 20 2 4" xfId="26024"/>
    <cellStyle name="Note 6 20 3" xfId="17927"/>
    <cellStyle name="Note 6 20 3 2" xfId="17928"/>
    <cellStyle name="Note 6 20 3 2 2" xfId="37827"/>
    <cellStyle name="Note 6 20 3 3" xfId="17929"/>
    <cellStyle name="Note 6 20 3 3 2" xfId="35192"/>
    <cellStyle name="Note 6 20 3 4" xfId="26025"/>
    <cellStyle name="Note 6 20 4" xfId="17930"/>
    <cellStyle name="Note 6 20 4 2" xfId="35720"/>
    <cellStyle name="Note 6 20 5" xfId="26023"/>
    <cellStyle name="Note 6 21" xfId="17931"/>
    <cellStyle name="Note 6 21 2" xfId="17932"/>
    <cellStyle name="Note 6 21 2 2" xfId="17933"/>
    <cellStyle name="Note 6 21 2 2 2" xfId="37828"/>
    <cellStyle name="Note 6 21 2 3" xfId="17934"/>
    <cellStyle name="Note 6 21 2 3 2" xfId="34850"/>
    <cellStyle name="Note 6 21 2 4" xfId="26027"/>
    <cellStyle name="Note 6 21 3" xfId="17935"/>
    <cellStyle name="Note 6 21 3 2" xfId="17936"/>
    <cellStyle name="Note 6 21 3 2 2" xfId="37829"/>
    <cellStyle name="Note 6 21 3 3" xfId="17937"/>
    <cellStyle name="Note 6 21 3 3 2" xfId="35193"/>
    <cellStyle name="Note 6 21 3 4" xfId="26028"/>
    <cellStyle name="Note 6 21 4" xfId="17938"/>
    <cellStyle name="Note 6 21 4 2" xfId="35721"/>
    <cellStyle name="Note 6 21 5" xfId="26026"/>
    <cellStyle name="Note 6 22" xfId="17939"/>
    <cellStyle name="Note 6 22 2" xfId="17940"/>
    <cellStyle name="Note 6 22 2 2" xfId="17941"/>
    <cellStyle name="Note 6 22 2 2 2" xfId="37830"/>
    <cellStyle name="Note 6 22 2 3" xfId="17942"/>
    <cellStyle name="Note 6 22 2 3 2" xfId="34851"/>
    <cellStyle name="Note 6 22 2 4" xfId="26030"/>
    <cellStyle name="Note 6 22 3" xfId="17943"/>
    <cellStyle name="Note 6 22 3 2" xfId="17944"/>
    <cellStyle name="Note 6 22 3 2 2" xfId="37831"/>
    <cellStyle name="Note 6 22 3 3" xfId="17945"/>
    <cellStyle name="Note 6 22 3 3 2" xfId="35194"/>
    <cellStyle name="Note 6 22 3 4" xfId="26031"/>
    <cellStyle name="Note 6 22 4" xfId="17946"/>
    <cellStyle name="Note 6 22 4 2" xfId="35722"/>
    <cellStyle name="Note 6 22 5" xfId="26029"/>
    <cellStyle name="Note 6 23" xfId="17947"/>
    <cellStyle name="Note 6 23 2" xfId="17948"/>
    <cellStyle name="Note 6 23 2 2" xfId="17949"/>
    <cellStyle name="Note 6 23 2 2 2" xfId="37832"/>
    <cellStyle name="Note 6 23 2 3" xfId="17950"/>
    <cellStyle name="Note 6 23 2 3 2" xfId="34852"/>
    <cellStyle name="Note 6 23 2 4" xfId="26033"/>
    <cellStyle name="Note 6 23 3" xfId="17951"/>
    <cellStyle name="Note 6 23 3 2" xfId="17952"/>
    <cellStyle name="Note 6 23 3 2 2" xfId="37833"/>
    <cellStyle name="Note 6 23 3 3" xfId="17953"/>
    <cellStyle name="Note 6 23 3 3 2" xfId="35195"/>
    <cellStyle name="Note 6 23 3 4" xfId="26034"/>
    <cellStyle name="Note 6 23 4" xfId="17954"/>
    <cellStyle name="Note 6 23 4 2" xfId="35723"/>
    <cellStyle name="Note 6 23 5" xfId="26032"/>
    <cellStyle name="Note 6 24" xfId="17955"/>
    <cellStyle name="Note 6 24 2" xfId="17956"/>
    <cellStyle name="Note 6 24 2 2" xfId="17957"/>
    <cellStyle name="Note 6 24 2 2 2" xfId="37834"/>
    <cellStyle name="Note 6 24 2 3" xfId="17958"/>
    <cellStyle name="Note 6 24 2 3 2" xfId="34853"/>
    <cellStyle name="Note 6 24 2 4" xfId="26036"/>
    <cellStyle name="Note 6 24 3" xfId="17959"/>
    <cellStyle name="Note 6 24 3 2" xfId="17960"/>
    <cellStyle name="Note 6 24 3 2 2" xfId="37835"/>
    <cellStyle name="Note 6 24 3 3" xfId="17961"/>
    <cellStyle name="Note 6 24 3 3 2" xfId="35196"/>
    <cellStyle name="Note 6 24 3 4" xfId="26037"/>
    <cellStyle name="Note 6 24 4" xfId="17962"/>
    <cellStyle name="Note 6 24 4 2" xfId="35724"/>
    <cellStyle name="Note 6 24 5" xfId="26035"/>
    <cellStyle name="Note 6 25" xfId="17963"/>
    <cellStyle name="Note 6 25 2" xfId="26038"/>
    <cellStyle name="Note 6 26" xfId="17964"/>
    <cellStyle name="Note 6 26 2" xfId="26039"/>
    <cellStyle name="Note 6 27" xfId="17965"/>
    <cellStyle name="Note 6 27 2" xfId="26040"/>
    <cellStyle name="Note 6 28" xfId="17966"/>
    <cellStyle name="Note 6 28 2" xfId="26041"/>
    <cellStyle name="Note 6 29" xfId="17967"/>
    <cellStyle name="Note 6 29 2" xfId="26042"/>
    <cellStyle name="Note 6 3" xfId="17968"/>
    <cellStyle name="Note 6 3 2" xfId="17969"/>
    <cellStyle name="Note 6 3 2 2" xfId="17970"/>
    <cellStyle name="Note 6 3 2 2 2" xfId="26045"/>
    <cellStyle name="Note 6 3 2 3" xfId="17971"/>
    <cellStyle name="Note 6 3 2 3 2" xfId="34854"/>
    <cellStyle name="Note 6 3 2 4" xfId="26044"/>
    <cellStyle name="Note 6 3 3" xfId="17972"/>
    <cellStyle name="Note 6 3 3 2" xfId="17973"/>
    <cellStyle name="Note 6 3 3 2 2" xfId="37837"/>
    <cellStyle name="Note 6 3 3 3" xfId="17974"/>
    <cellStyle name="Note 6 3 3 3 2" xfId="35197"/>
    <cellStyle name="Note 6 3 3 4" xfId="26046"/>
    <cellStyle name="Note 6 3 4" xfId="17975"/>
    <cellStyle name="Note 6 3 4 2" xfId="17976"/>
    <cellStyle name="Note 6 3 4 2 2" xfId="31942"/>
    <cellStyle name="Note 6 3 4 3" xfId="17977"/>
    <cellStyle name="Note 6 3 4 3 2" xfId="32481"/>
    <cellStyle name="Note 6 3 4 4" xfId="17978"/>
    <cellStyle name="Note 6 3 4 4 2" xfId="33135"/>
    <cellStyle name="Note 6 3 4 5" xfId="17979"/>
    <cellStyle name="Note 6 3 4 5 2" xfId="33357"/>
    <cellStyle name="Note 6 3 4 6" xfId="17980"/>
    <cellStyle name="Note 6 3 4 6 2" xfId="39018"/>
    <cellStyle name="Note 6 3 4 7" xfId="17981"/>
    <cellStyle name="Note 6 3 4 7 2" xfId="37836"/>
    <cellStyle name="Note 6 3 4 8" xfId="28746"/>
    <cellStyle name="Note 6 3 5" xfId="17982"/>
    <cellStyle name="Note 6 3 5 2" xfId="31276"/>
    <cellStyle name="Note 6 3 6" xfId="17983"/>
    <cellStyle name="Note 6 3 6 2" xfId="29283"/>
    <cellStyle name="Note 6 3 7" xfId="17984"/>
    <cellStyle name="Note 6 3 7 2" xfId="30845"/>
    <cellStyle name="Note 6 3 8" xfId="26043"/>
    <cellStyle name="Note 6 30" xfId="17985"/>
    <cellStyle name="Note 6 30 2" xfId="26047"/>
    <cellStyle name="Note 6 31" xfId="17986"/>
    <cellStyle name="Note 6 31 2" xfId="26048"/>
    <cellStyle name="Note 6 32" xfId="17987"/>
    <cellStyle name="Note 6 32 2" xfId="26049"/>
    <cellStyle name="Note 6 33" xfId="17988"/>
    <cellStyle name="Note 6 33 2" xfId="26050"/>
    <cellStyle name="Note 6 34" xfId="17989"/>
    <cellStyle name="Note 6 34 2" xfId="26051"/>
    <cellStyle name="Note 6 35" xfId="17990"/>
    <cellStyle name="Note 6 35 2" xfId="26052"/>
    <cellStyle name="Note 6 36" xfId="17991"/>
    <cellStyle name="Note 6 36 2" xfId="26053"/>
    <cellStyle name="Note 6 37" xfId="17992"/>
    <cellStyle name="Note 6 37 2" xfId="26054"/>
    <cellStyle name="Note 6 38" xfId="17993"/>
    <cellStyle name="Note 6 38 2" xfId="26055"/>
    <cellStyle name="Note 6 39" xfId="17994"/>
    <cellStyle name="Note 6 39 2" xfId="26056"/>
    <cellStyle name="Note 6 4" xfId="17995"/>
    <cellStyle name="Note 6 4 2" xfId="17996"/>
    <cellStyle name="Note 6 4 2 2" xfId="17997"/>
    <cellStyle name="Note 6 4 2 2 2" xfId="26059"/>
    <cellStyle name="Note 6 4 2 3" xfId="17998"/>
    <cellStyle name="Note 6 4 2 3 2" xfId="34855"/>
    <cellStyle name="Note 6 4 2 4" xfId="26058"/>
    <cellStyle name="Note 6 4 3" xfId="17999"/>
    <cellStyle name="Note 6 4 3 2" xfId="18000"/>
    <cellStyle name="Note 6 4 3 2 2" xfId="37839"/>
    <cellStyle name="Note 6 4 3 3" xfId="18001"/>
    <cellStyle name="Note 6 4 3 3 2" xfId="35198"/>
    <cellStyle name="Note 6 4 3 4" xfId="26060"/>
    <cellStyle name="Note 6 4 4" xfId="18002"/>
    <cellStyle name="Note 6 4 4 2" xfId="18003"/>
    <cellStyle name="Note 6 4 4 2 2" xfId="31943"/>
    <cellStyle name="Note 6 4 4 3" xfId="18004"/>
    <cellStyle name="Note 6 4 4 3 2" xfId="32482"/>
    <cellStyle name="Note 6 4 4 4" xfId="18005"/>
    <cellStyle name="Note 6 4 4 4 2" xfId="33136"/>
    <cellStyle name="Note 6 4 4 5" xfId="18006"/>
    <cellStyle name="Note 6 4 4 5 2" xfId="33358"/>
    <cellStyle name="Note 6 4 4 6" xfId="18007"/>
    <cellStyle name="Note 6 4 4 6 2" xfId="39019"/>
    <cellStyle name="Note 6 4 4 7" xfId="18008"/>
    <cellStyle name="Note 6 4 4 7 2" xfId="37838"/>
    <cellStyle name="Note 6 4 4 8" xfId="28747"/>
    <cellStyle name="Note 6 4 5" xfId="18009"/>
    <cellStyle name="Note 6 4 5 2" xfId="31275"/>
    <cellStyle name="Note 6 4 6" xfId="18010"/>
    <cellStyle name="Note 6 4 6 2" xfId="29284"/>
    <cellStyle name="Note 6 4 7" xfId="18011"/>
    <cellStyle name="Note 6 4 7 2" xfId="30844"/>
    <cellStyle name="Note 6 4 8" xfId="26057"/>
    <cellStyle name="Note 6 40" xfId="18012"/>
    <cellStyle name="Note 6 40 2" xfId="18013"/>
    <cellStyle name="Note 6 40 2 2" xfId="37840"/>
    <cellStyle name="Note 6 40 3" xfId="18014"/>
    <cellStyle name="Note 6 40 3 2" xfId="34837"/>
    <cellStyle name="Note 6 40 4" xfId="26061"/>
    <cellStyle name="Note 6 41" xfId="18015"/>
    <cellStyle name="Note 6 41 2" xfId="18016"/>
    <cellStyle name="Note 6 41 2 2" xfId="37841"/>
    <cellStyle name="Note 6 41 3" xfId="18017"/>
    <cellStyle name="Note 6 41 3 2" xfId="35180"/>
    <cellStyle name="Note 6 41 4" xfId="26062"/>
    <cellStyle name="Note 6 42" xfId="18018"/>
    <cellStyle name="Note 6 42 2" xfId="18019"/>
    <cellStyle name="Note 6 42 2 2" xfId="31940"/>
    <cellStyle name="Note 6 42 3" xfId="18020"/>
    <cellStyle name="Note 6 42 3 2" xfId="32479"/>
    <cellStyle name="Note 6 42 4" xfId="18021"/>
    <cellStyle name="Note 6 42 4 2" xfId="33133"/>
    <cellStyle name="Note 6 42 5" xfId="18022"/>
    <cellStyle name="Note 6 42 5 2" xfId="33355"/>
    <cellStyle name="Note 6 42 6" xfId="18023"/>
    <cellStyle name="Note 6 42 6 2" xfId="39016"/>
    <cellStyle name="Note 6 42 7" xfId="18024"/>
    <cellStyle name="Note 6 42 7 2" xfId="37803"/>
    <cellStyle name="Note 6 42 8" xfId="28744"/>
    <cellStyle name="Note 6 43" xfId="18025"/>
    <cellStyle name="Note 6 43 2" xfId="31278"/>
    <cellStyle name="Note 6 44" xfId="18026"/>
    <cellStyle name="Note 6 44 2" xfId="29281"/>
    <cellStyle name="Note 6 45" xfId="18027"/>
    <cellStyle name="Note 6 45 2" xfId="30848"/>
    <cellStyle name="Note 6 46" xfId="25988"/>
    <cellStyle name="Note 6 5" xfId="18028"/>
    <cellStyle name="Note 6 5 2" xfId="18029"/>
    <cellStyle name="Note 6 5 2 2" xfId="18030"/>
    <cellStyle name="Note 6 5 2 2 2" xfId="26065"/>
    <cellStyle name="Note 6 5 2 3" xfId="18031"/>
    <cellStyle name="Note 6 5 2 3 2" xfId="34856"/>
    <cellStyle name="Note 6 5 2 4" xfId="26064"/>
    <cellStyle name="Note 6 5 3" xfId="18032"/>
    <cellStyle name="Note 6 5 3 2" xfId="18033"/>
    <cellStyle name="Note 6 5 3 2 2" xfId="37843"/>
    <cellStyle name="Note 6 5 3 3" xfId="18034"/>
    <cellStyle name="Note 6 5 3 3 2" xfId="35199"/>
    <cellStyle name="Note 6 5 3 4" xfId="26066"/>
    <cellStyle name="Note 6 5 4" xfId="18035"/>
    <cellStyle name="Note 6 5 4 2" xfId="18036"/>
    <cellStyle name="Note 6 5 4 2 2" xfId="31944"/>
    <cellStyle name="Note 6 5 4 3" xfId="18037"/>
    <cellStyle name="Note 6 5 4 3 2" xfId="32483"/>
    <cellStyle name="Note 6 5 4 4" xfId="18038"/>
    <cellStyle name="Note 6 5 4 4 2" xfId="33137"/>
    <cellStyle name="Note 6 5 4 5" xfId="18039"/>
    <cellStyle name="Note 6 5 4 5 2" xfId="33359"/>
    <cellStyle name="Note 6 5 4 6" xfId="18040"/>
    <cellStyle name="Note 6 5 4 6 2" xfId="39020"/>
    <cellStyle name="Note 6 5 4 7" xfId="18041"/>
    <cellStyle name="Note 6 5 4 7 2" xfId="37842"/>
    <cellStyle name="Note 6 5 4 8" xfId="28748"/>
    <cellStyle name="Note 6 5 5" xfId="18042"/>
    <cellStyle name="Note 6 5 5 2" xfId="31274"/>
    <cellStyle name="Note 6 5 6" xfId="18043"/>
    <cellStyle name="Note 6 5 6 2" xfId="29285"/>
    <cellStyle name="Note 6 5 7" xfId="18044"/>
    <cellStyle name="Note 6 5 7 2" xfId="30843"/>
    <cellStyle name="Note 6 5 8" xfId="26063"/>
    <cellStyle name="Note 6 6" xfId="18045"/>
    <cellStyle name="Note 6 6 2" xfId="18046"/>
    <cellStyle name="Note 6 6 2 2" xfId="18047"/>
    <cellStyle name="Note 6 6 2 2 2" xfId="26069"/>
    <cellStyle name="Note 6 6 2 3" xfId="18048"/>
    <cellStyle name="Note 6 6 2 3 2" xfId="34857"/>
    <cellStyle name="Note 6 6 2 4" xfId="26068"/>
    <cellStyle name="Note 6 6 3" xfId="18049"/>
    <cellStyle name="Note 6 6 3 2" xfId="18050"/>
    <cellStyle name="Note 6 6 3 2 2" xfId="37845"/>
    <cellStyle name="Note 6 6 3 3" xfId="18051"/>
    <cellStyle name="Note 6 6 3 3 2" xfId="35200"/>
    <cellStyle name="Note 6 6 3 4" xfId="26070"/>
    <cellStyle name="Note 6 6 4" xfId="18052"/>
    <cellStyle name="Note 6 6 4 2" xfId="18053"/>
    <cellStyle name="Note 6 6 4 2 2" xfId="31945"/>
    <cellStyle name="Note 6 6 4 3" xfId="18054"/>
    <cellStyle name="Note 6 6 4 3 2" xfId="32484"/>
    <cellStyle name="Note 6 6 4 4" xfId="18055"/>
    <cellStyle name="Note 6 6 4 4 2" xfId="33138"/>
    <cellStyle name="Note 6 6 4 5" xfId="18056"/>
    <cellStyle name="Note 6 6 4 5 2" xfId="33360"/>
    <cellStyle name="Note 6 6 4 6" xfId="18057"/>
    <cellStyle name="Note 6 6 4 6 2" xfId="39021"/>
    <cellStyle name="Note 6 6 4 7" xfId="18058"/>
    <cellStyle name="Note 6 6 4 7 2" xfId="37844"/>
    <cellStyle name="Note 6 6 4 8" xfId="28749"/>
    <cellStyle name="Note 6 6 5" xfId="18059"/>
    <cellStyle name="Note 6 6 5 2" xfId="31273"/>
    <cellStyle name="Note 6 6 6" xfId="18060"/>
    <cellStyle name="Note 6 6 6 2" xfId="29286"/>
    <cellStyle name="Note 6 6 7" xfId="18061"/>
    <cellStyle name="Note 6 6 7 2" xfId="30842"/>
    <cellStyle name="Note 6 6 8" xfId="26067"/>
    <cellStyle name="Note 6 7" xfId="18062"/>
    <cellStyle name="Note 6 7 2" xfId="18063"/>
    <cellStyle name="Note 6 7 2 2" xfId="18064"/>
    <cellStyle name="Note 6 7 2 2 2" xfId="37846"/>
    <cellStyle name="Note 6 7 2 3" xfId="18065"/>
    <cellStyle name="Note 6 7 2 3 2" xfId="34858"/>
    <cellStyle name="Note 6 7 2 4" xfId="26072"/>
    <cellStyle name="Note 6 7 3" xfId="18066"/>
    <cellStyle name="Note 6 7 3 2" xfId="18067"/>
    <cellStyle name="Note 6 7 3 2 2" xfId="37847"/>
    <cellStyle name="Note 6 7 3 3" xfId="18068"/>
    <cellStyle name="Note 6 7 3 3 2" xfId="35201"/>
    <cellStyle name="Note 6 7 3 4" xfId="26073"/>
    <cellStyle name="Note 6 7 4" xfId="18069"/>
    <cellStyle name="Note 6 7 4 2" xfId="35725"/>
    <cellStyle name="Note 6 7 5" xfId="26071"/>
    <cellStyle name="Note 6 8" xfId="18070"/>
    <cellStyle name="Note 6 8 2" xfId="18071"/>
    <cellStyle name="Note 6 8 2 2" xfId="18072"/>
    <cellStyle name="Note 6 8 2 2 2" xfId="37848"/>
    <cellStyle name="Note 6 8 2 3" xfId="18073"/>
    <cellStyle name="Note 6 8 2 3 2" xfId="34859"/>
    <cellStyle name="Note 6 8 2 4" xfId="26075"/>
    <cellStyle name="Note 6 8 3" xfId="18074"/>
    <cellStyle name="Note 6 8 3 2" xfId="18075"/>
    <cellStyle name="Note 6 8 3 2 2" xfId="37849"/>
    <cellStyle name="Note 6 8 3 3" xfId="18076"/>
    <cellStyle name="Note 6 8 3 3 2" xfId="35202"/>
    <cellStyle name="Note 6 8 3 4" xfId="26076"/>
    <cellStyle name="Note 6 8 4" xfId="18077"/>
    <cellStyle name="Note 6 8 4 2" xfId="35726"/>
    <cellStyle name="Note 6 8 5" xfId="26074"/>
    <cellStyle name="Note 6 9" xfId="18078"/>
    <cellStyle name="Note 6 9 2" xfId="18079"/>
    <cellStyle name="Note 6 9 2 2" xfId="18080"/>
    <cellStyle name="Note 6 9 2 2 2" xfId="37850"/>
    <cellStyle name="Note 6 9 2 3" xfId="18081"/>
    <cellStyle name="Note 6 9 2 3 2" xfId="34860"/>
    <cellStyle name="Note 6 9 2 4" xfId="26078"/>
    <cellStyle name="Note 6 9 3" xfId="18082"/>
    <cellStyle name="Note 6 9 3 2" xfId="18083"/>
    <cellStyle name="Note 6 9 3 2 2" xfId="37851"/>
    <cellStyle name="Note 6 9 3 3" xfId="18084"/>
    <cellStyle name="Note 6 9 3 3 2" xfId="35203"/>
    <cellStyle name="Note 6 9 3 4" xfId="26079"/>
    <cellStyle name="Note 6 9 4" xfId="18085"/>
    <cellStyle name="Note 6 9 4 2" xfId="35727"/>
    <cellStyle name="Note 6 9 5" xfId="26077"/>
    <cellStyle name="Note 7" xfId="18086"/>
    <cellStyle name="Note 7 10" xfId="18087"/>
    <cellStyle name="Note 7 10 2" xfId="18088"/>
    <cellStyle name="Note 7 10 2 2" xfId="18089"/>
    <cellStyle name="Note 7 10 2 2 2" xfId="37853"/>
    <cellStyle name="Note 7 10 2 3" xfId="18090"/>
    <cellStyle name="Note 7 10 2 3 2" xfId="34862"/>
    <cellStyle name="Note 7 10 2 4" xfId="26082"/>
    <cellStyle name="Note 7 10 3" xfId="18091"/>
    <cellStyle name="Note 7 10 3 2" xfId="18092"/>
    <cellStyle name="Note 7 10 3 2 2" xfId="37854"/>
    <cellStyle name="Note 7 10 3 3" xfId="18093"/>
    <cellStyle name="Note 7 10 3 3 2" xfId="35205"/>
    <cellStyle name="Note 7 10 3 4" xfId="26083"/>
    <cellStyle name="Note 7 10 4" xfId="18094"/>
    <cellStyle name="Note 7 10 4 2" xfId="35728"/>
    <cellStyle name="Note 7 10 5" xfId="26081"/>
    <cellStyle name="Note 7 11" xfId="18095"/>
    <cellStyle name="Note 7 11 2" xfId="18096"/>
    <cellStyle name="Note 7 11 2 2" xfId="18097"/>
    <cellStyle name="Note 7 11 2 2 2" xfId="37855"/>
    <cellStyle name="Note 7 11 2 3" xfId="18098"/>
    <cellStyle name="Note 7 11 2 3 2" xfId="34863"/>
    <cellStyle name="Note 7 11 2 4" xfId="26085"/>
    <cellStyle name="Note 7 11 3" xfId="18099"/>
    <cellStyle name="Note 7 11 3 2" xfId="18100"/>
    <cellStyle name="Note 7 11 3 2 2" xfId="37856"/>
    <cellStyle name="Note 7 11 3 3" xfId="18101"/>
    <cellStyle name="Note 7 11 3 3 2" xfId="35206"/>
    <cellStyle name="Note 7 11 3 4" xfId="26086"/>
    <cellStyle name="Note 7 11 4" xfId="18102"/>
    <cellStyle name="Note 7 11 4 2" xfId="35729"/>
    <cellStyle name="Note 7 11 5" xfId="26084"/>
    <cellStyle name="Note 7 12" xfId="18103"/>
    <cellStyle name="Note 7 12 2" xfId="18104"/>
    <cellStyle name="Note 7 12 2 2" xfId="18105"/>
    <cellStyle name="Note 7 12 2 2 2" xfId="37857"/>
    <cellStyle name="Note 7 12 2 3" xfId="18106"/>
    <cellStyle name="Note 7 12 2 3 2" xfId="34864"/>
    <cellStyle name="Note 7 12 2 4" xfId="26088"/>
    <cellStyle name="Note 7 12 3" xfId="18107"/>
    <cellStyle name="Note 7 12 3 2" xfId="18108"/>
    <cellStyle name="Note 7 12 3 2 2" xfId="37858"/>
    <cellStyle name="Note 7 12 3 3" xfId="18109"/>
    <cellStyle name="Note 7 12 3 3 2" xfId="35207"/>
    <cellStyle name="Note 7 12 3 4" xfId="26089"/>
    <cellStyle name="Note 7 12 4" xfId="18110"/>
    <cellStyle name="Note 7 12 4 2" xfId="35730"/>
    <cellStyle name="Note 7 12 5" xfId="26087"/>
    <cellStyle name="Note 7 13" xfId="18111"/>
    <cellStyle name="Note 7 13 2" xfId="18112"/>
    <cellStyle name="Note 7 13 2 2" xfId="18113"/>
    <cellStyle name="Note 7 13 2 2 2" xfId="37859"/>
    <cellStyle name="Note 7 13 2 3" xfId="18114"/>
    <cellStyle name="Note 7 13 2 3 2" xfId="34865"/>
    <cellStyle name="Note 7 13 2 4" xfId="26091"/>
    <cellStyle name="Note 7 13 3" xfId="18115"/>
    <cellStyle name="Note 7 13 3 2" xfId="18116"/>
    <cellStyle name="Note 7 13 3 2 2" xfId="37860"/>
    <cellStyle name="Note 7 13 3 3" xfId="18117"/>
    <cellStyle name="Note 7 13 3 3 2" xfId="35208"/>
    <cellStyle name="Note 7 13 3 4" xfId="26092"/>
    <cellStyle name="Note 7 13 4" xfId="18118"/>
    <cellStyle name="Note 7 13 4 2" xfId="35731"/>
    <cellStyle name="Note 7 13 5" xfId="26090"/>
    <cellStyle name="Note 7 14" xfId="18119"/>
    <cellStyle name="Note 7 14 2" xfId="18120"/>
    <cellStyle name="Note 7 14 2 2" xfId="18121"/>
    <cellStyle name="Note 7 14 2 2 2" xfId="37861"/>
    <cellStyle name="Note 7 14 2 3" xfId="18122"/>
    <cellStyle name="Note 7 14 2 3 2" xfId="34866"/>
    <cellStyle name="Note 7 14 2 4" xfId="26094"/>
    <cellStyle name="Note 7 14 3" xfId="18123"/>
    <cellStyle name="Note 7 14 3 2" xfId="18124"/>
    <cellStyle name="Note 7 14 3 2 2" xfId="37862"/>
    <cellStyle name="Note 7 14 3 3" xfId="18125"/>
    <cellStyle name="Note 7 14 3 3 2" xfId="35209"/>
    <cellStyle name="Note 7 14 3 4" xfId="26095"/>
    <cellStyle name="Note 7 14 4" xfId="18126"/>
    <cellStyle name="Note 7 14 4 2" xfId="35732"/>
    <cellStyle name="Note 7 14 5" xfId="26093"/>
    <cellStyle name="Note 7 15" xfId="18127"/>
    <cellStyle name="Note 7 15 2" xfId="18128"/>
    <cellStyle name="Note 7 15 2 2" xfId="18129"/>
    <cellStyle name="Note 7 15 2 2 2" xfId="37863"/>
    <cellStyle name="Note 7 15 2 3" xfId="18130"/>
    <cellStyle name="Note 7 15 2 3 2" xfId="34867"/>
    <cellStyle name="Note 7 15 2 4" xfId="26097"/>
    <cellStyle name="Note 7 15 3" xfId="18131"/>
    <cellStyle name="Note 7 15 3 2" xfId="18132"/>
    <cellStyle name="Note 7 15 3 2 2" xfId="37864"/>
    <cellStyle name="Note 7 15 3 3" xfId="18133"/>
    <cellStyle name="Note 7 15 3 3 2" xfId="35210"/>
    <cellStyle name="Note 7 15 3 4" xfId="26098"/>
    <cellStyle name="Note 7 15 4" xfId="18134"/>
    <cellStyle name="Note 7 15 4 2" xfId="35733"/>
    <cellStyle name="Note 7 15 5" xfId="26096"/>
    <cellStyle name="Note 7 16" xfId="18135"/>
    <cellStyle name="Note 7 16 2" xfId="18136"/>
    <cellStyle name="Note 7 16 2 2" xfId="18137"/>
    <cellStyle name="Note 7 16 2 2 2" xfId="37865"/>
    <cellStyle name="Note 7 16 2 3" xfId="18138"/>
    <cellStyle name="Note 7 16 2 3 2" xfId="34868"/>
    <cellStyle name="Note 7 16 2 4" xfId="26100"/>
    <cellStyle name="Note 7 16 3" xfId="18139"/>
    <cellStyle name="Note 7 16 3 2" xfId="18140"/>
    <cellStyle name="Note 7 16 3 2 2" xfId="37866"/>
    <cellStyle name="Note 7 16 3 3" xfId="18141"/>
    <cellStyle name="Note 7 16 3 3 2" xfId="35211"/>
    <cellStyle name="Note 7 16 3 4" xfId="26101"/>
    <cellStyle name="Note 7 16 4" xfId="18142"/>
    <cellStyle name="Note 7 16 4 2" xfId="35734"/>
    <cellStyle name="Note 7 16 5" xfId="26099"/>
    <cellStyle name="Note 7 17" xfId="18143"/>
    <cellStyle name="Note 7 17 2" xfId="18144"/>
    <cellStyle name="Note 7 17 2 2" xfId="18145"/>
    <cellStyle name="Note 7 17 2 2 2" xfId="37867"/>
    <cellStyle name="Note 7 17 2 3" xfId="18146"/>
    <cellStyle name="Note 7 17 2 3 2" xfId="34869"/>
    <cellStyle name="Note 7 17 2 4" xfId="26103"/>
    <cellStyle name="Note 7 17 3" xfId="18147"/>
    <cellStyle name="Note 7 17 3 2" xfId="18148"/>
    <cellStyle name="Note 7 17 3 2 2" xfId="37868"/>
    <cellStyle name="Note 7 17 3 3" xfId="18149"/>
    <cellStyle name="Note 7 17 3 3 2" xfId="35212"/>
    <cellStyle name="Note 7 17 3 4" xfId="26104"/>
    <cellStyle name="Note 7 17 4" xfId="18150"/>
    <cellStyle name="Note 7 17 4 2" xfId="35735"/>
    <cellStyle name="Note 7 17 5" xfId="26102"/>
    <cellStyle name="Note 7 18" xfId="18151"/>
    <cellStyle name="Note 7 18 2" xfId="18152"/>
    <cellStyle name="Note 7 18 2 2" xfId="18153"/>
    <cellStyle name="Note 7 18 2 2 2" xfId="37869"/>
    <cellStyle name="Note 7 18 2 3" xfId="18154"/>
    <cellStyle name="Note 7 18 2 3 2" xfId="34870"/>
    <cellStyle name="Note 7 18 2 4" xfId="26106"/>
    <cellStyle name="Note 7 18 3" xfId="18155"/>
    <cellStyle name="Note 7 18 3 2" xfId="18156"/>
    <cellStyle name="Note 7 18 3 2 2" xfId="37870"/>
    <cellStyle name="Note 7 18 3 3" xfId="18157"/>
    <cellStyle name="Note 7 18 3 3 2" xfId="35213"/>
    <cellStyle name="Note 7 18 3 4" xfId="26107"/>
    <cellStyle name="Note 7 18 4" xfId="18158"/>
    <cellStyle name="Note 7 18 4 2" xfId="35736"/>
    <cellStyle name="Note 7 18 5" xfId="26105"/>
    <cellStyle name="Note 7 19" xfId="18159"/>
    <cellStyle name="Note 7 19 2" xfId="18160"/>
    <cellStyle name="Note 7 19 2 2" xfId="18161"/>
    <cellStyle name="Note 7 19 2 2 2" xfId="37871"/>
    <cellStyle name="Note 7 19 2 3" xfId="18162"/>
    <cellStyle name="Note 7 19 2 3 2" xfId="34871"/>
    <cellStyle name="Note 7 19 2 4" xfId="26109"/>
    <cellStyle name="Note 7 19 3" xfId="18163"/>
    <cellStyle name="Note 7 19 3 2" xfId="18164"/>
    <cellStyle name="Note 7 19 3 2 2" xfId="37872"/>
    <cellStyle name="Note 7 19 3 3" xfId="18165"/>
    <cellStyle name="Note 7 19 3 3 2" xfId="35214"/>
    <cellStyle name="Note 7 19 3 4" xfId="26110"/>
    <cellStyle name="Note 7 19 4" xfId="18166"/>
    <cellStyle name="Note 7 19 4 2" xfId="35737"/>
    <cellStyle name="Note 7 19 5" xfId="26108"/>
    <cellStyle name="Note 7 2" xfId="18167"/>
    <cellStyle name="Note 7 2 2" xfId="18168"/>
    <cellStyle name="Note 7 2 2 2" xfId="18169"/>
    <cellStyle name="Note 7 2 2 2 2" xfId="26113"/>
    <cellStyle name="Note 7 2 2 3" xfId="18170"/>
    <cellStyle name="Note 7 2 2 3 2" xfId="34872"/>
    <cellStyle name="Note 7 2 2 4" xfId="26112"/>
    <cellStyle name="Note 7 2 3" xfId="18171"/>
    <cellStyle name="Note 7 2 3 2" xfId="18172"/>
    <cellStyle name="Note 7 2 3 2 2" xfId="37874"/>
    <cellStyle name="Note 7 2 3 3" xfId="18173"/>
    <cellStyle name="Note 7 2 3 3 2" xfId="35215"/>
    <cellStyle name="Note 7 2 3 4" xfId="26114"/>
    <cellStyle name="Note 7 2 4" xfId="18174"/>
    <cellStyle name="Note 7 2 4 2" xfId="18175"/>
    <cellStyle name="Note 7 2 4 2 2" xfId="31947"/>
    <cellStyle name="Note 7 2 4 3" xfId="18176"/>
    <cellStyle name="Note 7 2 4 3 2" xfId="32507"/>
    <cellStyle name="Note 7 2 4 4" xfId="18177"/>
    <cellStyle name="Note 7 2 4 4 2" xfId="33140"/>
    <cellStyle name="Note 7 2 4 5" xfId="18178"/>
    <cellStyle name="Note 7 2 4 5 2" xfId="33362"/>
    <cellStyle name="Note 7 2 4 6" xfId="18179"/>
    <cellStyle name="Note 7 2 4 6 2" xfId="39023"/>
    <cellStyle name="Note 7 2 4 7" xfId="18180"/>
    <cellStyle name="Note 7 2 4 7 2" xfId="37873"/>
    <cellStyle name="Note 7 2 4 8" xfId="28751"/>
    <cellStyle name="Note 7 2 5" xfId="18181"/>
    <cellStyle name="Note 7 2 5 2" xfId="31271"/>
    <cellStyle name="Note 7 2 6" xfId="18182"/>
    <cellStyle name="Note 7 2 6 2" xfId="29287"/>
    <cellStyle name="Note 7 2 7" xfId="18183"/>
    <cellStyle name="Note 7 2 7 2" xfId="30840"/>
    <cellStyle name="Note 7 2 8" xfId="26111"/>
    <cellStyle name="Note 7 20" xfId="18184"/>
    <cellStyle name="Note 7 20 2" xfId="18185"/>
    <cellStyle name="Note 7 20 2 2" xfId="18186"/>
    <cellStyle name="Note 7 20 2 2 2" xfId="37875"/>
    <cellStyle name="Note 7 20 2 3" xfId="18187"/>
    <cellStyle name="Note 7 20 2 3 2" xfId="34873"/>
    <cellStyle name="Note 7 20 2 4" xfId="26116"/>
    <cellStyle name="Note 7 20 3" xfId="18188"/>
    <cellStyle name="Note 7 20 3 2" xfId="18189"/>
    <cellStyle name="Note 7 20 3 2 2" xfId="37876"/>
    <cellStyle name="Note 7 20 3 3" xfId="18190"/>
    <cellStyle name="Note 7 20 3 3 2" xfId="35216"/>
    <cellStyle name="Note 7 20 3 4" xfId="26117"/>
    <cellStyle name="Note 7 20 4" xfId="18191"/>
    <cellStyle name="Note 7 20 4 2" xfId="35738"/>
    <cellStyle name="Note 7 20 5" xfId="26115"/>
    <cellStyle name="Note 7 21" xfId="18192"/>
    <cellStyle name="Note 7 21 2" xfId="18193"/>
    <cellStyle name="Note 7 21 2 2" xfId="18194"/>
    <cellStyle name="Note 7 21 2 2 2" xfId="37877"/>
    <cellStyle name="Note 7 21 2 3" xfId="18195"/>
    <cellStyle name="Note 7 21 2 3 2" xfId="34874"/>
    <cellStyle name="Note 7 21 2 4" xfId="26119"/>
    <cellStyle name="Note 7 21 3" xfId="18196"/>
    <cellStyle name="Note 7 21 3 2" xfId="18197"/>
    <cellStyle name="Note 7 21 3 2 2" xfId="37878"/>
    <cellStyle name="Note 7 21 3 3" xfId="18198"/>
    <cellStyle name="Note 7 21 3 3 2" xfId="35217"/>
    <cellStyle name="Note 7 21 3 4" xfId="26120"/>
    <cellStyle name="Note 7 21 4" xfId="18199"/>
    <cellStyle name="Note 7 21 4 2" xfId="35739"/>
    <cellStyle name="Note 7 21 5" xfId="26118"/>
    <cellStyle name="Note 7 22" xfId="18200"/>
    <cellStyle name="Note 7 22 2" xfId="18201"/>
    <cellStyle name="Note 7 22 2 2" xfId="18202"/>
    <cellStyle name="Note 7 22 2 2 2" xfId="37879"/>
    <cellStyle name="Note 7 22 2 3" xfId="18203"/>
    <cellStyle name="Note 7 22 2 3 2" xfId="34875"/>
    <cellStyle name="Note 7 22 2 4" xfId="26122"/>
    <cellStyle name="Note 7 22 3" xfId="18204"/>
    <cellStyle name="Note 7 22 3 2" xfId="18205"/>
    <cellStyle name="Note 7 22 3 2 2" xfId="37880"/>
    <cellStyle name="Note 7 22 3 3" xfId="18206"/>
    <cellStyle name="Note 7 22 3 3 2" xfId="35218"/>
    <cellStyle name="Note 7 22 3 4" xfId="26123"/>
    <cellStyle name="Note 7 22 4" xfId="18207"/>
    <cellStyle name="Note 7 22 4 2" xfId="35740"/>
    <cellStyle name="Note 7 22 5" xfId="26121"/>
    <cellStyle name="Note 7 23" xfId="18208"/>
    <cellStyle name="Note 7 23 2" xfId="18209"/>
    <cellStyle name="Note 7 23 2 2" xfId="18210"/>
    <cellStyle name="Note 7 23 2 2 2" xfId="37881"/>
    <cellStyle name="Note 7 23 2 3" xfId="18211"/>
    <cellStyle name="Note 7 23 2 3 2" xfId="34876"/>
    <cellStyle name="Note 7 23 2 4" xfId="26125"/>
    <cellStyle name="Note 7 23 3" xfId="18212"/>
    <cellStyle name="Note 7 23 3 2" xfId="18213"/>
    <cellStyle name="Note 7 23 3 2 2" xfId="37882"/>
    <cellStyle name="Note 7 23 3 3" xfId="18214"/>
    <cellStyle name="Note 7 23 3 3 2" xfId="35219"/>
    <cellStyle name="Note 7 23 3 4" xfId="26126"/>
    <cellStyle name="Note 7 23 4" xfId="18215"/>
    <cellStyle name="Note 7 23 4 2" xfId="35741"/>
    <cellStyle name="Note 7 23 5" xfId="26124"/>
    <cellStyle name="Note 7 24" xfId="18216"/>
    <cellStyle name="Note 7 24 2" xfId="18217"/>
    <cellStyle name="Note 7 24 2 2" xfId="18218"/>
    <cellStyle name="Note 7 24 2 2 2" xfId="37883"/>
    <cellStyle name="Note 7 24 2 3" xfId="18219"/>
    <cellStyle name="Note 7 24 2 3 2" xfId="34877"/>
    <cellStyle name="Note 7 24 2 4" xfId="26128"/>
    <cellStyle name="Note 7 24 3" xfId="18220"/>
    <cellStyle name="Note 7 24 3 2" xfId="18221"/>
    <cellStyle name="Note 7 24 3 2 2" xfId="37884"/>
    <cellStyle name="Note 7 24 3 3" xfId="18222"/>
    <cellStyle name="Note 7 24 3 3 2" xfId="35220"/>
    <cellStyle name="Note 7 24 3 4" xfId="26129"/>
    <cellStyle name="Note 7 24 4" xfId="18223"/>
    <cellStyle name="Note 7 24 4 2" xfId="35742"/>
    <cellStyle name="Note 7 24 5" xfId="26127"/>
    <cellStyle name="Note 7 25" xfId="18224"/>
    <cellStyle name="Note 7 25 2" xfId="26130"/>
    <cellStyle name="Note 7 26" xfId="18225"/>
    <cellStyle name="Note 7 26 2" xfId="26131"/>
    <cellStyle name="Note 7 27" xfId="18226"/>
    <cellStyle name="Note 7 27 2" xfId="26132"/>
    <cellStyle name="Note 7 28" xfId="18227"/>
    <cellStyle name="Note 7 28 2" xfId="26133"/>
    <cellStyle name="Note 7 29" xfId="18228"/>
    <cellStyle name="Note 7 29 2" xfId="26134"/>
    <cellStyle name="Note 7 3" xfId="18229"/>
    <cellStyle name="Note 7 3 2" xfId="18230"/>
    <cellStyle name="Note 7 3 2 2" xfId="18231"/>
    <cellStyle name="Note 7 3 2 2 2" xfId="26137"/>
    <cellStyle name="Note 7 3 2 3" xfId="18232"/>
    <cellStyle name="Note 7 3 2 3 2" xfId="34878"/>
    <cellStyle name="Note 7 3 2 4" xfId="26136"/>
    <cellStyle name="Note 7 3 3" xfId="18233"/>
    <cellStyle name="Note 7 3 3 2" xfId="18234"/>
    <cellStyle name="Note 7 3 3 2 2" xfId="37886"/>
    <cellStyle name="Note 7 3 3 3" xfId="18235"/>
    <cellStyle name="Note 7 3 3 3 2" xfId="35221"/>
    <cellStyle name="Note 7 3 3 4" xfId="26138"/>
    <cellStyle name="Note 7 3 4" xfId="18236"/>
    <cellStyle name="Note 7 3 4 2" xfId="18237"/>
    <cellStyle name="Note 7 3 4 2 2" xfId="31948"/>
    <cellStyle name="Note 7 3 4 3" xfId="18238"/>
    <cellStyle name="Note 7 3 4 3 2" xfId="32519"/>
    <cellStyle name="Note 7 3 4 4" xfId="18239"/>
    <cellStyle name="Note 7 3 4 4 2" xfId="33141"/>
    <cellStyle name="Note 7 3 4 5" xfId="18240"/>
    <cellStyle name="Note 7 3 4 5 2" xfId="33363"/>
    <cellStyle name="Note 7 3 4 6" xfId="18241"/>
    <cellStyle name="Note 7 3 4 6 2" xfId="39024"/>
    <cellStyle name="Note 7 3 4 7" xfId="18242"/>
    <cellStyle name="Note 7 3 4 7 2" xfId="37885"/>
    <cellStyle name="Note 7 3 4 8" xfId="28752"/>
    <cellStyle name="Note 7 3 5" xfId="18243"/>
    <cellStyle name="Note 7 3 5 2" xfId="31270"/>
    <cellStyle name="Note 7 3 6" xfId="18244"/>
    <cellStyle name="Note 7 3 6 2" xfId="29288"/>
    <cellStyle name="Note 7 3 7" xfId="18245"/>
    <cellStyle name="Note 7 3 7 2" xfId="30839"/>
    <cellStyle name="Note 7 3 8" xfId="26135"/>
    <cellStyle name="Note 7 30" xfId="18246"/>
    <cellStyle name="Note 7 30 2" xfId="26139"/>
    <cellStyle name="Note 7 31" xfId="18247"/>
    <cellStyle name="Note 7 31 2" xfId="26140"/>
    <cellStyle name="Note 7 32" xfId="18248"/>
    <cellStyle name="Note 7 32 2" xfId="26141"/>
    <cellStyle name="Note 7 33" xfId="18249"/>
    <cellStyle name="Note 7 33 2" xfId="26142"/>
    <cellStyle name="Note 7 34" xfId="18250"/>
    <cellStyle name="Note 7 34 2" xfId="26143"/>
    <cellStyle name="Note 7 35" xfId="18251"/>
    <cellStyle name="Note 7 35 2" xfId="26144"/>
    <cellStyle name="Note 7 36" xfId="18252"/>
    <cellStyle name="Note 7 36 2" xfId="26145"/>
    <cellStyle name="Note 7 37" xfId="18253"/>
    <cellStyle name="Note 7 37 2" xfId="26146"/>
    <cellStyle name="Note 7 38" xfId="18254"/>
    <cellStyle name="Note 7 38 2" xfId="26147"/>
    <cellStyle name="Note 7 39" xfId="18255"/>
    <cellStyle name="Note 7 39 2" xfId="26148"/>
    <cellStyle name="Note 7 4" xfId="18256"/>
    <cellStyle name="Note 7 4 2" xfId="18257"/>
    <cellStyle name="Note 7 4 2 2" xfId="18258"/>
    <cellStyle name="Note 7 4 2 2 2" xfId="26151"/>
    <cellStyle name="Note 7 4 2 3" xfId="18259"/>
    <cellStyle name="Note 7 4 2 3 2" xfId="34879"/>
    <cellStyle name="Note 7 4 2 4" xfId="26150"/>
    <cellStyle name="Note 7 4 3" xfId="18260"/>
    <cellStyle name="Note 7 4 3 2" xfId="18261"/>
    <cellStyle name="Note 7 4 3 2 2" xfId="37888"/>
    <cellStyle name="Note 7 4 3 3" xfId="18262"/>
    <cellStyle name="Note 7 4 3 3 2" xfId="35222"/>
    <cellStyle name="Note 7 4 3 4" xfId="26152"/>
    <cellStyle name="Note 7 4 4" xfId="18263"/>
    <cellStyle name="Note 7 4 4 2" xfId="18264"/>
    <cellStyle name="Note 7 4 4 2 2" xfId="31949"/>
    <cellStyle name="Note 7 4 4 3" xfId="18265"/>
    <cellStyle name="Note 7 4 4 3 2" xfId="32524"/>
    <cellStyle name="Note 7 4 4 4" xfId="18266"/>
    <cellStyle name="Note 7 4 4 4 2" xfId="33142"/>
    <cellStyle name="Note 7 4 4 5" xfId="18267"/>
    <cellStyle name="Note 7 4 4 5 2" xfId="33364"/>
    <cellStyle name="Note 7 4 4 6" xfId="18268"/>
    <cellStyle name="Note 7 4 4 6 2" xfId="39025"/>
    <cellStyle name="Note 7 4 4 7" xfId="18269"/>
    <cellStyle name="Note 7 4 4 7 2" xfId="37887"/>
    <cellStyle name="Note 7 4 4 8" xfId="28753"/>
    <cellStyle name="Note 7 4 5" xfId="18270"/>
    <cellStyle name="Note 7 4 5 2" xfId="31269"/>
    <cellStyle name="Note 7 4 6" xfId="18271"/>
    <cellStyle name="Note 7 4 6 2" xfId="29290"/>
    <cellStyle name="Note 7 4 7" xfId="18272"/>
    <cellStyle name="Note 7 4 7 2" xfId="30838"/>
    <cellStyle name="Note 7 4 8" xfId="26149"/>
    <cellStyle name="Note 7 40" xfId="18273"/>
    <cellStyle name="Note 7 40 2" xfId="18274"/>
    <cellStyle name="Note 7 40 2 2" xfId="37889"/>
    <cellStyle name="Note 7 40 3" xfId="18275"/>
    <cellStyle name="Note 7 40 3 2" xfId="34861"/>
    <cellStyle name="Note 7 40 4" xfId="26153"/>
    <cellStyle name="Note 7 41" xfId="18276"/>
    <cellStyle name="Note 7 41 2" xfId="18277"/>
    <cellStyle name="Note 7 41 2 2" xfId="37890"/>
    <cellStyle name="Note 7 41 3" xfId="18278"/>
    <cellStyle name="Note 7 41 3 2" xfId="35204"/>
    <cellStyle name="Note 7 41 4" xfId="26154"/>
    <cellStyle name="Note 7 42" xfId="18279"/>
    <cellStyle name="Note 7 42 2" xfId="18280"/>
    <cellStyle name="Note 7 42 2 2" xfId="31946"/>
    <cellStyle name="Note 7 42 3" xfId="18281"/>
    <cellStyle name="Note 7 42 3 2" xfId="32488"/>
    <cellStyle name="Note 7 42 4" xfId="18282"/>
    <cellStyle name="Note 7 42 4 2" xfId="33139"/>
    <cellStyle name="Note 7 42 5" xfId="18283"/>
    <cellStyle name="Note 7 42 5 2" xfId="33361"/>
    <cellStyle name="Note 7 42 6" xfId="18284"/>
    <cellStyle name="Note 7 42 6 2" xfId="39022"/>
    <cellStyle name="Note 7 42 7" xfId="18285"/>
    <cellStyle name="Note 7 42 7 2" xfId="37852"/>
    <cellStyle name="Note 7 42 8" xfId="28750"/>
    <cellStyle name="Note 7 43" xfId="18286"/>
    <cellStyle name="Note 7 43 2" xfId="31272"/>
    <cellStyle name="Note 7 44" xfId="18287"/>
    <cellStyle name="Note 7 44 2" xfId="27485"/>
    <cellStyle name="Note 7 45" xfId="18288"/>
    <cellStyle name="Note 7 45 2" xfId="30841"/>
    <cellStyle name="Note 7 46" xfId="26080"/>
    <cellStyle name="Note 7 5" xfId="18289"/>
    <cellStyle name="Note 7 5 2" xfId="18290"/>
    <cellStyle name="Note 7 5 2 2" xfId="18291"/>
    <cellStyle name="Note 7 5 2 2 2" xfId="26157"/>
    <cellStyle name="Note 7 5 2 3" xfId="18292"/>
    <cellStyle name="Note 7 5 2 3 2" xfId="34880"/>
    <cellStyle name="Note 7 5 2 4" xfId="26156"/>
    <cellStyle name="Note 7 5 3" xfId="18293"/>
    <cellStyle name="Note 7 5 3 2" xfId="18294"/>
    <cellStyle name="Note 7 5 3 2 2" xfId="37892"/>
    <cellStyle name="Note 7 5 3 3" xfId="18295"/>
    <cellStyle name="Note 7 5 3 3 2" xfId="35223"/>
    <cellStyle name="Note 7 5 3 4" xfId="26158"/>
    <cellStyle name="Note 7 5 4" xfId="18296"/>
    <cellStyle name="Note 7 5 4 2" xfId="18297"/>
    <cellStyle name="Note 7 5 4 2 2" xfId="31950"/>
    <cellStyle name="Note 7 5 4 3" xfId="18298"/>
    <cellStyle name="Note 7 5 4 3 2" xfId="32530"/>
    <cellStyle name="Note 7 5 4 4" xfId="18299"/>
    <cellStyle name="Note 7 5 4 4 2" xfId="33143"/>
    <cellStyle name="Note 7 5 4 5" xfId="18300"/>
    <cellStyle name="Note 7 5 4 5 2" xfId="33365"/>
    <cellStyle name="Note 7 5 4 6" xfId="18301"/>
    <cellStyle name="Note 7 5 4 6 2" xfId="39026"/>
    <cellStyle name="Note 7 5 4 7" xfId="18302"/>
    <cellStyle name="Note 7 5 4 7 2" xfId="37891"/>
    <cellStyle name="Note 7 5 4 8" xfId="28754"/>
    <cellStyle name="Note 7 5 5" xfId="18303"/>
    <cellStyle name="Note 7 5 5 2" xfId="31268"/>
    <cellStyle name="Note 7 5 6" xfId="18304"/>
    <cellStyle name="Note 7 5 6 2" xfId="29291"/>
    <cellStyle name="Note 7 5 7" xfId="18305"/>
    <cellStyle name="Note 7 5 7 2" xfId="30837"/>
    <cellStyle name="Note 7 5 8" xfId="26155"/>
    <cellStyle name="Note 7 6" xfId="18306"/>
    <cellStyle name="Note 7 6 2" xfId="18307"/>
    <cellStyle name="Note 7 6 2 2" xfId="18308"/>
    <cellStyle name="Note 7 6 2 2 2" xfId="26161"/>
    <cellStyle name="Note 7 6 2 3" xfId="18309"/>
    <cellStyle name="Note 7 6 2 3 2" xfId="34881"/>
    <cellStyle name="Note 7 6 2 4" xfId="26160"/>
    <cellStyle name="Note 7 6 3" xfId="18310"/>
    <cellStyle name="Note 7 6 3 2" xfId="18311"/>
    <cellStyle name="Note 7 6 3 2 2" xfId="37894"/>
    <cellStyle name="Note 7 6 3 3" xfId="18312"/>
    <cellStyle name="Note 7 6 3 3 2" xfId="35224"/>
    <cellStyle name="Note 7 6 3 4" xfId="26162"/>
    <cellStyle name="Note 7 6 4" xfId="18313"/>
    <cellStyle name="Note 7 6 4 2" xfId="18314"/>
    <cellStyle name="Note 7 6 4 2 2" xfId="31952"/>
    <cellStyle name="Note 7 6 4 3" xfId="18315"/>
    <cellStyle name="Note 7 6 4 3 2" xfId="32534"/>
    <cellStyle name="Note 7 6 4 4" xfId="18316"/>
    <cellStyle name="Note 7 6 4 4 2" xfId="33144"/>
    <cellStyle name="Note 7 6 4 5" xfId="18317"/>
    <cellStyle name="Note 7 6 4 5 2" xfId="33366"/>
    <cellStyle name="Note 7 6 4 6" xfId="18318"/>
    <cellStyle name="Note 7 6 4 6 2" xfId="39027"/>
    <cellStyle name="Note 7 6 4 7" xfId="18319"/>
    <cellStyle name="Note 7 6 4 7 2" xfId="37893"/>
    <cellStyle name="Note 7 6 4 8" xfId="28755"/>
    <cellStyle name="Note 7 6 5" xfId="18320"/>
    <cellStyle name="Note 7 6 5 2" xfId="31267"/>
    <cellStyle name="Note 7 6 6" xfId="18321"/>
    <cellStyle name="Note 7 6 6 2" xfId="29292"/>
    <cellStyle name="Note 7 6 7" xfId="18322"/>
    <cellStyle name="Note 7 6 7 2" xfId="30835"/>
    <cellStyle name="Note 7 6 8" xfId="26159"/>
    <cellStyle name="Note 7 7" xfId="18323"/>
    <cellStyle name="Note 7 7 2" xfId="18324"/>
    <cellStyle name="Note 7 7 2 2" xfId="18325"/>
    <cellStyle name="Note 7 7 2 2 2" xfId="37895"/>
    <cellStyle name="Note 7 7 2 3" xfId="18326"/>
    <cellStyle name="Note 7 7 2 3 2" xfId="34882"/>
    <cellStyle name="Note 7 7 2 4" xfId="26164"/>
    <cellStyle name="Note 7 7 3" xfId="18327"/>
    <cellStyle name="Note 7 7 3 2" xfId="18328"/>
    <cellStyle name="Note 7 7 3 2 2" xfId="37896"/>
    <cellStyle name="Note 7 7 3 3" xfId="18329"/>
    <cellStyle name="Note 7 7 3 3 2" xfId="35225"/>
    <cellStyle name="Note 7 7 3 4" xfId="26165"/>
    <cellStyle name="Note 7 7 4" xfId="18330"/>
    <cellStyle name="Note 7 7 4 2" xfId="35743"/>
    <cellStyle name="Note 7 7 5" xfId="26163"/>
    <cellStyle name="Note 7 8" xfId="18331"/>
    <cellStyle name="Note 7 8 2" xfId="18332"/>
    <cellStyle name="Note 7 8 2 2" xfId="18333"/>
    <cellStyle name="Note 7 8 2 2 2" xfId="37897"/>
    <cellStyle name="Note 7 8 2 3" xfId="18334"/>
    <cellStyle name="Note 7 8 2 3 2" xfId="34883"/>
    <cellStyle name="Note 7 8 2 4" xfId="26167"/>
    <cellStyle name="Note 7 8 3" xfId="18335"/>
    <cellStyle name="Note 7 8 3 2" xfId="18336"/>
    <cellStyle name="Note 7 8 3 2 2" xfId="37898"/>
    <cellStyle name="Note 7 8 3 3" xfId="18337"/>
    <cellStyle name="Note 7 8 3 3 2" xfId="35226"/>
    <cellStyle name="Note 7 8 3 4" xfId="26168"/>
    <cellStyle name="Note 7 8 4" xfId="18338"/>
    <cellStyle name="Note 7 8 4 2" xfId="35744"/>
    <cellStyle name="Note 7 8 5" xfId="26166"/>
    <cellStyle name="Note 7 9" xfId="18339"/>
    <cellStyle name="Note 7 9 2" xfId="18340"/>
    <cellStyle name="Note 7 9 2 2" xfId="18341"/>
    <cellStyle name="Note 7 9 2 2 2" xfId="37899"/>
    <cellStyle name="Note 7 9 2 3" xfId="18342"/>
    <cellStyle name="Note 7 9 2 3 2" xfId="34884"/>
    <cellStyle name="Note 7 9 2 4" xfId="26170"/>
    <cellStyle name="Note 7 9 3" xfId="18343"/>
    <cellStyle name="Note 7 9 3 2" xfId="18344"/>
    <cellStyle name="Note 7 9 3 2 2" xfId="37900"/>
    <cellStyle name="Note 7 9 3 3" xfId="18345"/>
    <cellStyle name="Note 7 9 3 3 2" xfId="35227"/>
    <cellStyle name="Note 7 9 3 4" xfId="26171"/>
    <cellStyle name="Note 7 9 4" xfId="18346"/>
    <cellStyle name="Note 7 9 4 2" xfId="35745"/>
    <cellStyle name="Note 7 9 5" xfId="26169"/>
    <cellStyle name="Note 8" xfId="18347"/>
    <cellStyle name="Note 8 2" xfId="18348"/>
    <cellStyle name="Note 8 2 2" xfId="18349"/>
    <cellStyle name="Note 8 2 2 2" xfId="26174"/>
    <cellStyle name="Note 8 2 3" xfId="18350"/>
    <cellStyle name="Note 8 2 3 2" xfId="34885"/>
    <cellStyle name="Note 8 2 4" xfId="26173"/>
    <cellStyle name="Note 8 3" xfId="18351"/>
    <cellStyle name="Note 8 3 2" xfId="18352"/>
    <cellStyle name="Note 8 3 2 2" xfId="37902"/>
    <cellStyle name="Note 8 3 3" xfId="18353"/>
    <cellStyle name="Note 8 3 3 2" xfId="35228"/>
    <cellStyle name="Note 8 3 4" xfId="26175"/>
    <cellStyle name="Note 8 4" xfId="18354"/>
    <cellStyle name="Note 8 4 2" xfId="18355"/>
    <cellStyle name="Note 8 4 2 2" xfId="31953"/>
    <cellStyle name="Note 8 4 3" xfId="18356"/>
    <cellStyle name="Note 8 4 3 2" xfId="32542"/>
    <cellStyle name="Note 8 4 4" xfId="18357"/>
    <cellStyle name="Note 8 4 4 2" xfId="33145"/>
    <cellStyle name="Note 8 4 5" xfId="18358"/>
    <cellStyle name="Note 8 4 5 2" xfId="33367"/>
    <cellStyle name="Note 8 4 6" xfId="18359"/>
    <cellStyle name="Note 8 4 6 2" xfId="39028"/>
    <cellStyle name="Note 8 4 7" xfId="18360"/>
    <cellStyle name="Note 8 4 7 2" xfId="37901"/>
    <cellStyle name="Note 8 4 8" xfId="28756"/>
    <cellStyle name="Note 8 5" xfId="18361"/>
    <cellStyle name="Note 8 5 2" xfId="31266"/>
    <cellStyle name="Note 8 6" xfId="18362"/>
    <cellStyle name="Note 8 6 2" xfId="29293"/>
    <cellStyle name="Note 8 7" xfId="18363"/>
    <cellStyle name="Note 8 7 2" xfId="30834"/>
    <cellStyle name="Note 8 8" xfId="26172"/>
    <cellStyle name="Note 9" xfId="18364"/>
    <cellStyle name="Note 9 2" xfId="18365"/>
    <cellStyle name="Note 9 2 2" xfId="26177"/>
    <cellStyle name="Note 9 3" xfId="18366"/>
    <cellStyle name="Note 9 3 2" xfId="34803"/>
    <cellStyle name="Note 9 4" xfId="26176"/>
    <cellStyle name="Œ…‹æØ‚è [0.00]_Region Orders (2)" xfId="18367"/>
    <cellStyle name="Œ…‹æØ‚è_Region Orders (2)" xfId="18368"/>
    <cellStyle name="Output 10" xfId="18369"/>
    <cellStyle name="Output 10 2" xfId="18370"/>
    <cellStyle name="Output 10 2 2" xfId="37904"/>
    <cellStyle name="Output 10 3" xfId="18371"/>
    <cellStyle name="Output 10 3 2" xfId="35229"/>
    <cellStyle name="Output 10 4" xfId="26179"/>
    <cellStyle name="Output 11" xfId="18372"/>
    <cellStyle name="Output 11 2" xfId="18373"/>
    <cellStyle name="Output 11 2 2" xfId="31954"/>
    <cellStyle name="Output 11 3" xfId="18374"/>
    <cellStyle name="Output 11 3 2" xfId="32543"/>
    <cellStyle name="Output 11 4" xfId="18375"/>
    <cellStyle name="Output 11 4 2" xfId="33146"/>
    <cellStyle name="Output 11 5" xfId="18376"/>
    <cellStyle name="Output 11 5 2" xfId="33368"/>
    <cellStyle name="Output 11 6" xfId="18377"/>
    <cellStyle name="Output 11 6 2" xfId="39029"/>
    <cellStyle name="Output 11 7" xfId="18378"/>
    <cellStyle name="Output 11 7 2" xfId="37903"/>
    <cellStyle name="Output 11 8" xfId="28757"/>
    <cellStyle name="Output 12" xfId="18379"/>
    <cellStyle name="Output 12 2" xfId="31265"/>
    <cellStyle name="Output 13" xfId="18380"/>
    <cellStyle name="Output 13 2" xfId="29294"/>
    <cellStyle name="Output 14" xfId="18381"/>
    <cellStyle name="Output 14 2" xfId="30833"/>
    <cellStyle name="Output 2" xfId="18382"/>
    <cellStyle name="Output 2 10" xfId="18383"/>
    <cellStyle name="Output 2 10 2" xfId="18384"/>
    <cellStyle name="Output 2 10 2 2" xfId="18385"/>
    <cellStyle name="Output 2 10 2 2 2" xfId="31957"/>
    <cellStyle name="Output 2 10 2 3" xfId="18386"/>
    <cellStyle name="Output 2 10 2 3 2" xfId="32546"/>
    <cellStyle name="Output 2 10 2 4" xfId="18387"/>
    <cellStyle name="Output 2 10 2 4 2" xfId="33148"/>
    <cellStyle name="Output 2 10 2 5" xfId="18388"/>
    <cellStyle name="Output 2 10 2 5 2" xfId="33370"/>
    <cellStyle name="Output 2 10 2 6" xfId="18389"/>
    <cellStyle name="Output 2 10 2 6 2" xfId="39031"/>
    <cellStyle name="Output 2 10 2 7" xfId="28759"/>
    <cellStyle name="Output 2 10 3" xfId="18390"/>
    <cellStyle name="Output 2 10 3 2" xfId="31262"/>
    <cellStyle name="Output 2 10 4" xfId="18391"/>
    <cellStyle name="Output 2 10 4 2" xfId="29296"/>
    <cellStyle name="Output 2 10 5" xfId="18392"/>
    <cellStyle name="Output 2 10 5 2" xfId="30830"/>
    <cellStyle name="Output 2 10 6" xfId="26181"/>
    <cellStyle name="Output 2 11" xfId="18393"/>
    <cellStyle name="Output 2 11 2" xfId="18394"/>
    <cellStyle name="Output 2 11 2 2" xfId="18395"/>
    <cellStyle name="Output 2 11 2 2 2" xfId="31958"/>
    <cellStyle name="Output 2 11 2 3" xfId="18396"/>
    <cellStyle name="Output 2 11 2 3 2" xfId="32547"/>
    <cellStyle name="Output 2 11 2 4" xfId="18397"/>
    <cellStyle name="Output 2 11 2 4 2" xfId="33149"/>
    <cellStyle name="Output 2 11 2 5" xfId="18398"/>
    <cellStyle name="Output 2 11 2 5 2" xfId="33371"/>
    <cellStyle name="Output 2 11 2 6" xfId="18399"/>
    <cellStyle name="Output 2 11 2 6 2" xfId="39032"/>
    <cellStyle name="Output 2 11 2 7" xfId="28760"/>
    <cellStyle name="Output 2 11 3" xfId="18400"/>
    <cellStyle name="Output 2 11 3 2" xfId="31261"/>
    <cellStyle name="Output 2 11 4" xfId="18401"/>
    <cellStyle name="Output 2 11 4 2" xfId="27486"/>
    <cellStyle name="Output 2 11 5" xfId="18402"/>
    <cellStyle name="Output 2 11 5 2" xfId="32249"/>
    <cellStyle name="Output 2 11 6" xfId="26182"/>
    <cellStyle name="Output 2 12" xfId="18403"/>
    <cellStyle name="Output 2 12 2" xfId="18404"/>
    <cellStyle name="Output 2 12 2 2" xfId="18405"/>
    <cellStyle name="Output 2 12 2 2 2" xfId="31959"/>
    <cellStyle name="Output 2 12 2 3" xfId="18406"/>
    <cellStyle name="Output 2 12 2 3 2" xfId="32548"/>
    <cellStyle name="Output 2 12 2 4" xfId="18407"/>
    <cellStyle name="Output 2 12 2 4 2" xfId="33150"/>
    <cellStyle name="Output 2 12 2 5" xfId="18408"/>
    <cellStyle name="Output 2 12 2 5 2" xfId="33372"/>
    <cellStyle name="Output 2 12 2 6" xfId="18409"/>
    <cellStyle name="Output 2 12 2 6 2" xfId="39033"/>
    <cellStyle name="Output 2 12 2 7" xfId="28761"/>
    <cellStyle name="Output 2 12 3" xfId="18410"/>
    <cellStyle name="Output 2 12 3 2" xfId="31260"/>
    <cellStyle name="Output 2 12 4" xfId="18411"/>
    <cellStyle name="Output 2 12 4 2" xfId="29297"/>
    <cellStyle name="Output 2 12 5" xfId="18412"/>
    <cellStyle name="Output 2 12 5 2" xfId="30829"/>
    <cellStyle name="Output 2 12 6" xfId="26183"/>
    <cellStyle name="Output 2 13" xfId="18413"/>
    <cellStyle name="Output 2 13 2" xfId="18414"/>
    <cellStyle name="Output 2 13 2 2" xfId="18415"/>
    <cellStyle name="Output 2 13 2 2 2" xfId="31960"/>
    <cellStyle name="Output 2 13 2 3" xfId="18416"/>
    <cellStyle name="Output 2 13 2 3 2" xfId="32549"/>
    <cellStyle name="Output 2 13 2 4" xfId="18417"/>
    <cellStyle name="Output 2 13 2 4 2" xfId="33151"/>
    <cellStyle name="Output 2 13 2 5" xfId="18418"/>
    <cellStyle name="Output 2 13 2 5 2" xfId="33373"/>
    <cellStyle name="Output 2 13 2 6" xfId="18419"/>
    <cellStyle name="Output 2 13 2 6 2" xfId="39034"/>
    <cellStyle name="Output 2 13 2 7" xfId="28762"/>
    <cellStyle name="Output 2 13 3" xfId="18420"/>
    <cellStyle name="Output 2 13 3 2" xfId="31259"/>
    <cellStyle name="Output 2 13 4" xfId="18421"/>
    <cellStyle name="Output 2 13 4 2" xfId="29298"/>
    <cellStyle name="Output 2 13 5" xfId="18422"/>
    <cellStyle name="Output 2 13 5 2" xfId="30827"/>
    <cellStyle name="Output 2 13 6" xfId="26184"/>
    <cellStyle name="Output 2 14" xfId="18423"/>
    <cellStyle name="Output 2 14 2" xfId="18424"/>
    <cellStyle name="Output 2 14 2 2" xfId="18425"/>
    <cellStyle name="Output 2 14 2 2 2" xfId="31961"/>
    <cellStyle name="Output 2 14 2 3" xfId="18426"/>
    <cellStyle name="Output 2 14 2 3 2" xfId="32550"/>
    <cellStyle name="Output 2 14 2 4" xfId="18427"/>
    <cellStyle name="Output 2 14 2 4 2" xfId="33152"/>
    <cellStyle name="Output 2 14 2 5" xfId="18428"/>
    <cellStyle name="Output 2 14 2 5 2" xfId="33374"/>
    <cellStyle name="Output 2 14 2 6" xfId="18429"/>
    <cellStyle name="Output 2 14 2 6 2" xfId="39035"/>
    <cellStyle name="Output 2 14 2 7" xfId="28763"/>
    <cellStyle name="Output 2 14 3" xfId="18430"/>
    <cellStyle name="Output 2 14 3 2" xfId="31258"/>
    <cellStyle name="Output 2 14 4" xfId="18431"/>
    <cellStyle name="Output 2 14 4 2" xfId="29299"/>
    <cellStyle name="Output 2 14 5" xfId="18432"/>
    <cellStyle name="Output 2 14 5 2" xfId="30825"/>
    <cellStyle name="Output 2 14 6" xfId="26185"/>
    <cellStyle name="Output 2 15" xfId="18433"/>
    <cellStyle name="Output 2 15 2" xfId="18434"/>
    <cellStyle name="Output 2 15 2 2" xfId="18435"/>
    <cellStyle name="Output 2 15 2 2 2" xfId="31962"/>
    <cellStyle name="Output 2 15 2 3" xfId="18436"/>
    <cellStyle name="Output 2 15 2 3 2" xfId="32551"/>
    <cellStyle name="Output 2 15 2 4" xfId="18437"/>
    <cellStyle name="Output 2 15 2 4 2" xfId="33153"/>
    <cellStyle name="Output 2 15 2 5" xfId="18438"/>
    <cellStyle name="Output 2 15 2 5 2" xfId="33375"/>
    <cellStyle name="Output 2 15 2 6" xfId="18439"/>
    <cellStyle name="Output 2 15 2 6 2" xfId="39036"/>
    <cellStyle name="Output 2 15 2 7" xfId="28764"/>
    <cellStyle name="Output 2 15 3" xfId="18440"/>
    <cellStyle name="Output 2 15 3 2" xfId="31257"/>
    <cellStyle name="Output 2 15 4" xfId="18441"/>
    <cellStyle name="Output 2 15 4 2" xfId="29300"/>
    <cellStyle name="Output 2 15 5" xfId="18442"/>
    <cellStyle name="Output 2 15 5 2" xfId="30824"/>
    <cellStyle name="Output 2 15 6" xfId="26186"/>
    <cellStyle name="Output 2 16" xfId="18443"/>
    <cellStyle name="Output 2 16 2" xfId="18444"/>
    <cellStyle name="Output 2 16 2 2" xfId="18445"/>
    <cellStyle name="Output 2 16 2 2 2" xfId="31963"/>
    <cellStyle name="Output 2 16 2 3" xfId="18446"/>
    <cellStyle name="Output 2 16 2 3 2" xfId="32552"/>
    <cellStyle name="Output 2 16 2 4" xfId="18447"/>
    <cellStyle name="Output 2 16 2 4 2" xfId="33154"/>
    <cellStyle name="Output 2 16 2 5" xfId="18448"/>
    <cellStyle name="Output 2 16 2 5 2" xfId="33376"/>
    <cellStyle name="Output 2 16 2 6" xfId="18449"/>
    <cellStyle name="Output 2 16 2 6 2" xfId="39037"/>
    <cellStyle name="Output 2 16 2 7" xfId="28765"/>
    <cellStyle name="Output 2 16 3" xfId="18450"/>
    <cellStyle name="Output 2 16 3 2" xfId="31256"/>
    <cellStyle name="Output 2 16 4" xfId="18451"/>
    <cellStyle name="Output 2 16 4 2" xfId="29302"/>
    <cellStyle name="Output 2 16 5" xfId="18452"/>
    <cellStyle name="Output 2 16 5 2" xfId="30822"/>
    <cellStyle name="Output 2 16 6" xfId="26187"/>
    <cellStyle name="Output 2 17" xfId="18453"/>
    <cellStyle name="Output 2 17 2" xfId="18454"/>
    <cellStyle name="Output 2 17 2 2" xfId="18455"/>
    <cellStyle name="Output 2 17 2 2 2" xfId="31964"/>
    <cellStyle name="Output 2 17 2 3" xfId="18456"/>
    <cellStyle name="Output 2 17 2 3 2" xfId="32553"/>
    <cellStyle name="Output 2 17 2 4" xfId="18457"/>
    <cellStyle name="Output 2 17 2 4 2" xfId="33155"/>
    <cellStyle name="Output 2 17 2 5" xfId="18458"/>
    <cellStyle name="Output 2 17 2 5 2" xfId="33377"/>
    <cellStyle name="Output 2 17 2 6" xfId="18459"/>
    <cellStyle name="Output 2 17 2 6 2" xfId="39038"/>
    <cellStyle name="Output 2 17 2 7" xfId="28766"/>
    <cellStyle name="Output 2 17 3" xfId="18460"/>
    <cellStyle name="Output 2 17 3 2" xfId="31255"/>
    <cellStyle name="Output 2 17 4" xfId="18461"/>
    <cellStyle name="Output 2 17 4 2" xfId="29303"/>
    <cellStyle name="Output 2 17 5" xfId="18462"/>
    <cellStyle name="Output 2 17 5 2" xfId="30821"/>
    <cellStyle name="Output 2 17 6" xfId="26188"/>
    <cellStyle name="Output 2 18" xfId="18463"/>
    <cellStyle name="Output 2 18 2" xfId="18464"/>
    <cellStyle name="Output 2 18 2 2" xfId="18465"/>
    <cellStyle name="Output 2 18 2 2 2" xfId="31965"/>
    <cellStyle name="Output 2 18 2 3" xfId="18466"/>
    <cellStyle name="Output 2 18 2 3 2" xfId="32554"/>
    <cellStyle name="Output 2 18 2 4" xfId="18467"/>
    <cellStyle name="Output 2 18 2 4 2" xfId="33156"/>
    <cellStyle name="Output 2 18 2 5" xfId="18468"/>
    <cellStyle name="Output 2 18 2 5 2" xfId="33378"/>
    <cellStyle name="Output 2 18 2 6" xfId="18469"/>
    <cellStyle name="Output 2 18 2 6 2" xfId="39039"/>
    <cellStyle name="Output 2 18 2 7" xfId="28767"/>
    <cellStyle name="Output 2 18 3" xfId="18470"/>
    <cellStyle name="Output 2 18 3 2" xfId="31254"/>
    <cellStyle name="Output 2 18 4" xfId="18471"/>
    <cellStyle name="Output 2 18 4 2" xfId="29304"/>
    <cellStyle name="Output 2 18 5" xfId="18472"/>
    <cellStyle name="Output 2 18 5 2" xfId="30820"/>
    <cellStyle name="Output 2 18 6" xfId="26189"/>
    <cellStyle name="Output 2 19" xfId="18473"/>
    <cellStyle name="Output 2 19 2" xfId="18474"/>
    <cellStyle name="Output 2 19 2 2" xfId="18475"/>
    <cellStyle name="Output 2 19 2 2 2" xfId="31966"/>
    <cellStyle name="Output 2 19 2 3" xfId="18476"/>
    <cellStyle name="Output 2 19 2 3 2" xfId="32555"/>
    <cellStyle name="Output 2 19 2 4" xfId="18477"/>
    <cellStyle name="Output 2 19 2 4 2" xfId="33157"/>
    <cellStyle name="Output 2 19 2 5" xfId="18478"/>
    <cellStyle name="Output 2 19 2 5 2" xfId="33379"/>
    <cellStyle name="Output 2 19 2 6" xfId="18479"/>
    <cellStyle name="Output 2 19 2 6 2" xfId="39040"/>
    <cellStyle name="Output 2 19 2 7" xfId="28768"/>
    <cellStyle name="Output 2 19 3" xfId="18480"/>
    <cellStyle name="Output 2 19 3 2" xfId="31253"/>
    <cellStyle name="Output 2 19 4" xfId="18481"/>
    <cellStyle name="Output 2 19 4 2" xfId="29306"/>
    <cellStyle name="Output 2 19 5" xfId="18482"/>
    <cellStyle name="Output 2 19 5 2" xfId="30819"/>
    <cellStyle name="Output 2 19 6" xfId="26190"/>
    <cellStyle name="Output 2 2" xfId="18483"/>
    <cellStyle name="Output 2 2 2" xfId="18484"/>
    <cellStyle name="Output 2 2 2 2" xfId="18485"/>
    <cellStyle name="Output 2 2 2 2 2" xfId="26193"/>
    <cellStyle name="Output 2 2 2 3" xfId="18486"/>
    <cellStyle name="Output 2 2 2 3 2" xfId="34887"/>
    <cellStyle name="Output 2 2 2 4" xfId="26192"/>
    <cellStyle name="Output 2 2 3" xfId="18487"/>
    <cellStyle name="Output 2 2 3 2" xfId="18488"/>
    <cellStyle name="Output 2 2 3 2 2" xfId="37906"/>
    <cellStyle name="Output 2 2 3 3" xfId="18489"/>
    <cellStyle name="Output 2 2 3 3 2" xfId="35230"/>
    <cellStyle name="Output 2 2 3 4" xfId="26194"/>
    <cellStyle name="Output 2 2 4" xfId="18490"/>
    <cellStyle name="Output 2 2 4 2" xfId="18491"/>
    <cellStyle name="Output 2 2 4 2 2" xfId="31967"/>
    <cellStyle name="Output 2 2 4 3" xfId="18492"/>
    <cellStyle name="Output 2 2 4 3 2" xfId="32556"/>
    <cellStyle name="Output 2 2 4 4" xfId="18493"/>
    <cellStyle name="Output 2 2 4 4 2" xfId="33158"/>
    <cellStyle name="Output 2 2 4 5" xfId="18494"/>
    <cellStyle name="Output 2 2 4 5 2" xfId="33380"/>
    <cellStyle name="Output 2 2 4 6" xfId="18495"/>
    <cellStyle name="Output 2 2 4 6 2" xfId="39041"/>
    <cellStyle name="Output 2 2 4 7" xfId="18496"/>
    <cellStyle name="Output 2 2 4 7 2" xfId="37905"/>
    <cellStyle name="Output 2 2 4 8" xfId="28769"/>
    <cellStyle name="Output 2 2 5" xfId="18497"/>
    <cellStyle name="Output 2 2 5 2" xfId="31252"/>
    <cellStyle name="Output 2 2 6" xfId="18498"/>
    <cellStyle name="Output 2 2 6 2" xfId="27487"/>
    <cellStyle name="Output 2 2 7" xfId="18499"/>
    <cellStyle name="Output 2 2 7 2" xfId="32248"/>
    <cellStyle name="Output 2 2 8" xfId="26191"/>
    <cellStyle name="Output 2 20" xfId="18500"/>
    <cellStyle name="Output 2 20 2" xfId="18501"/>
    <cellStyle name="Output 2 20 2 2" xfId="18502"/>
    <cellStyle name="Output 2 20 2 2 2" xfId="31970"/>
    <cellStyle name="Output 2 20 2 3" xfId="18503"/>
    <cellStyle name="Output 2 20 2 3 2" xfId="32560"/>
    <cellStyle name="Output 2 20 2 4" xfId="18504"/>
    <cellStyle name="Output 2 20 2 4 2" xfId="33159"/>
    <cellStyle name="Output 2 20 2 5" xfId="18505"/>
    <cellStyle name="Output 2 20 2 5 2" xfId="33381"/>
    <cellStyle name="Output 2 20 2 6" xfId="18506"/>
    <cellStyle name="Output 2 20 2 6 2" xfId="39042"/>
    <cellStyle name="Output 2 20 2 7" xfId="28770"/>
    <cellStyle name="Output 2 20 3" xfId="18507"/>
    <cellStyle name="Output 2 20 3 2" xfId="31251"/>
    <cellStyle name="Output 2 20 4" xfId="18508"/>
    <cellStyle name="Output 2 20 4 2" xfId="27488"/>
    <cellStyle name="Output 2 20 5" xfId="18509"/>
    <cellStyle name="Output 2 20 5 2" xfId="32246"/>
    <cellStyle name="Output 2 20 6" xfId="26195"/>
    <cellStyle name="Output 2 21" xfId="18510"/>
    <cellStyle name="Output 2 21 2" xfId="18511"/>
    <cellStyle name="Output 2 21 2 2" xfId="18512"/>
    <cellStyle name="Output 2 21 2 2 2" xfId="31971"/>
    <cellStyle name="Output 2 21 2 3" xfId="18513"/>
    <cellStyle name="Output 2 21 2 3 2" xfId="32561"/>
    <cellStyle name="Output 2 21 2 4" xfId="18514"/>
    <cellStyle name="Output 2 21 2 4 2" xfId="33160"/>
    <cellStyle name="Output 2 21 2 5" xfId="18515"/>
    <cellStyle name="Output 2 21 2 5 2" xfId="33382"/>
    <cellStyle name="Output 2 21 2 6" xfId="18516"/>
    <cellStyle name="Output 2 21 2 6 2" xfId="39043"/>
    <cellStyle name="Output 2 21 2 7" xfId="28771"/>
    <cellStyle name="Output 2 21 3" xfId="18517"/>
    <cellStyle name="Output 2 21 3 2" xfId="31250"/>
    <cellStyle name="Output 2 21 4" xfId="18518"/>
    <cellStyle name="Output 2 21 4 2" xfId="27489"/>
    <cellStyle name="Output 2 21 5" xfId="18519"/>
    <cellStyle name="Output 2 21 5 2" xfId="30818"/>
    <cellStyle name="Output 2 21 6" xfId="26196"/>
    <cellStyle name="Output 2 22" xfId="18520"/>
    <cellStyle name="Output 2 22 2" xfId="18521"/>
    <cellStyle name="Output 2 22 2 2" xfId="26198"/>
    <cellStyle name="Output 2 22 3" xfId="18522"/>
    <cellStyle name="Output 2 22 3 2" xfId="26199"/>
    <cellStyle name="Output 2 22 4" xfId="18523"/>
    <cellStyle name="Output 2 22 4 2" xfId="26200"/>
    <cellStyle name="Output 2 22 5" xfId="18524"/>
    <cellStyle name="Output 2 22 5 2" xfId="18525"/>
    <cellStyle name="Output 2 22 5 2 2" xfId="31972"/>
    <cellStyle name="Output 2 22 5 3" xfId="18526"/>
    <cellStyle name="Output 2 22 5 3 2" xfId="32562"/>
    <cellStyle name="Output 2 22 5 4" xfId="18527"/>
    <cellStyle name="Output 2 22 5 4 2" xfId="33161"/>
    <cellStyle name="Output 2 22 5 5" xfId="18528"/>
    <cellStyle name="Output 2 22 5 5 2" xfId="33383"/>
    <cellStyle name="Output 2 22 5 6" xfId="18529"/>
    <cellStyle name="Output 2 22 5 6 2" xfId="39044"/>
    <cellStyle name="Output 2 22 5 7" xfId="28772"/>
    <cellStyle name="Output 2 22 6" xfId="18530"/>
    <cellStyle name="Output 2 22 6 2" xfId="31249"/>
    <cellStyle name="Output 2 22 7" xfId="18531"/>
    <cellStyle name="Output 2 22 7 2" xfId="29307"/>
    <cellStyle name="Output 2 22 8" xfId="18532"/>
    <cellStyle name="Output 2 22 8 2" xfId="30817"/>
    <cellStyle name="Output 2 22 9" xfId="26197"/>
    <cellStyle name="Output 2 23" xfId="18533"/>
    <cellStyle name="Output 2 23 2" xfId="18534"/>
    <cellStyle name="Output 2 23 2 2" xfId="18535"/>
    <cellStyle name="Output 2 23 2 2 2" xfId="31975"/>
    <cellStyle name="Output 2 23 2 3" xfId="18536"/>
    <cellStyle name="Output 2 23 2 3 2" xfId="32565"/>
    <cellStyle name="Output 2 23 2 4" xfId="18537"/>
    <cellStyle name="Output 2 23 2 4 2" xfId="33162"/>
    <cellStyle name="Output 2 23 2 5" xfId="18538"/>
    <cellStyle name="Output 2 23 2 5 2" xfId="33384"/>
    <cellStyle name="Output 2 23 2 6" xfId="18539"/>
    <cellStyle name="Output 2 23 2 6 2" xfId="39045"/>
    <cellStyle name="Output 2 23 2 7" xfId="28773"/>
    <cellStyle name="Output 2 23 3" xfId="18540"/>
    <cellStyle name="Output 2 23 3 2" xfId="31248"/>
    <cellStyle name="Output 2 23 4" xfId="18541"/>
    <cellStyle name="Output 2 23 4 2" xfId="29309"/>
    <cellStyle name="Output 2 23 5" xfId="18542"/>
    <cellStyle name="Output 2 23 5 2" xfId="30816"/>
    <cellStyle name="Output 2 23 6" xfId="26201"/>
    <cellStyle name="Output 2 24" xfId="18543"/>
    <cellStyle name="Output 2 24 2" xfId="18544"/>
    <cellStyle name="Output 2 24 2 2" xfId="18545"/>
    <cellStyle name="Output 2 24 2 2 2" xfId="31976"/>
    <cellStyle name="Output 2 24 2 3" xfId="18546"/>
    <cellStyle name="Output 2 24 2 3 2" xfId="32566"/>
    <cellStyle name="Output 2 24 2 4" xfId="18547"/>
    <cellStyle name="Output 2 24 2 4 2" xfId="33163"/>
    <cellStyle name="Output 2 24 2 5" xfId="18548"/>
    <cellStyle name="Output 2 24 2 5 2" xfId="33385"/>
    <cellStyle name="Output 2 24 2 6" xfId="18549"/>
    <cellStyle name="Output 2 24 2 6 2" xfId="39046"/>
    <cellStyle name="Output 2 24 2 7" xfId="28774"/>
    <cellStyle name="Output 2 24 3" xfId="18550"/>
    <cellStyle name="Output 2 24 3 2" xfId="31247"/>
    <cellStyle name="Output 2 24 4" xfId="18551"/>
    <cellStyle name="Output 2 24 4 2" xfId="27490"/>
    <cellStyle name="Output 2 24 5" xfId="18552"/>
    <cellStyle name="Output 2 24 5 2" xfId="32245"/>
    <cellStyle name="Output 2 24 6" xfId="26202"/>
    <cellStyle name="Output 2 25" xfId="18553"/>
    <cellStyle name="Output 2 25 2" xfId="18554"/>
    <cellStyle name="Output 2 25 2 2" xfId="18555"/>
    <cellStyle name="Output 2 25 2 2 2" xfId="31977"/>
    <cellStyle name="Output 2 25 2 3" xfId="18556"/>
    <cellStyle name="Output 2 25 2 3 2" xfId="32567"/>
    <cellStyle name="Output 2 25 2 4" xfId="18557"/>
    <cellStyle name="Output 2 25 2 4 2" xfId="33164"/>
    <cellStyle name="Output 2 25 2 5" xfId="18558"/>
    <cellStyle name="Output 2 25 2 5 2" xfId="33386"/>
    <cellStyle name="Output 2 25 2 6" xfId="18559"/>
    <cellStyle name="Output 2 25 2 6 2" xfId="39047"/>
    <cellStyle name="Output 2 25 2 7" xfId="28775"/>
    <cellStyle name="Output 2 25 3" xfId="18560"/>
    <cellStyle name="Output 2 25 3 2" xfId="31246"/>
    <cellStyle name="Output 2 25 4" xfId="18561"/>
    <cellStyle name="Output 2 25 4 2" xfId="29310"/>
    <cellStyle name="Output 2 25 5" xfId="18562"/>
    <cellStyle name="Output 2 25 5 2" xfId="30815"/>
    <cellStyle name="Output 2 25 6" xfId="26203"/>
    <cellStyle name="Output 2 26" xfId="18563"/>
    <cellStyle name="Output 2 26 2" xfId="18564"/>
    <cellStyle name="Output 2 26 2 2" xfId="18565"/>
    <cellStyle name="Output 2 26 2 2 2" xfId="31978"/>
    <cellStyle name="Output 2 26 2 3" xfId="18566"/>
    <cellStyle name="Output 2 26 2 3 2" xfId="32568"/>
    <cellStyle name="Output 2 26 2 4" xfId="18567"/>
    <cellStyle name="Output 2 26 2 4 2" xfId="33165"/>
    <cellStyle name="Output 2 26 2 5" xfId="18568"/>
    <cellStyle name="Output 2 26 2 5 2" xfId="33387"/>
    <cellStyle name="Output 2 26 2 6" xfId="18569"/>
    <cellStyle name="Output 2 26 2 6 2" xfId="39048"/>
    <cellStyle name="Output 2 26 2 7" xfId="28776"/>
    <cellStyle name="Output 2 26 3" xfId="18570"/>
    <cellStyle name="Output 2 26 3 2" xfId="31245"/>
    <cellStyle name="Output 2 26 4" xfId="18571"/>
    <cellStyle name="Output 2 26 4 2" xfId="29311"/>
    <cellStyle name="Output 2 26 5" xfId="18572"/>
    <cellStyle name="Output 2 26 5 2" xfId="30814"/>
    <cellStyle name="Output 2 26 6" xfId="26204"/>
    <cellStyle name="Output 2 27" xfId="18573"/>
    <cellStyle name="Output 2 27 2" xfId="18574"/>
    <cellStyle name="Output 2 27 2 2" xfId="18575"/>
    <cellStyle name="Output 2 27 2 2 2" xfId="31979"/>
    <cellStyle name="Output 2 27 2 3" xfId="18576"/>
    <cellStyle name="Output 2 27 2 3 2" xfId="32569"/>
    <cellStyle name="Output 2 27 2 4" xfId="18577"/>
    <cellStyle name="Output 2 27 2 4 2" xfId="33166"/>
    <cellStyle name="Output 2 27 2 5" xfId="18578"/>
    <cellStyle name="Output 2 27 2 5 2" xfId="33388"/>
    <cellStyle name="Output 2 27 2 6" xfId="18579"/>
    <cellStyle name="Output 2 27 2 6 2" xfId="39049"/>
    <cellStyle name="Output 2 27 2 7" xfId="28777"/>
    <cellStyle name="Output 2 27 3" xfId="18580"/>
    <cellStyle name="Output 2 27 3 2" xfId="31244"/>
    <cellStyle name="Output 2 27 4" xfId="18581"/>
    <cellStyle name="Output 2 27 4 2" xfId="29312"/>
    <cellStyle name="Output 2 27 5" xfId="18582"/>
    <cellStyle name="Output 2 27 5 2" xfId="30813"/>
    <cellStyle name="Output 2 27 6" xfId="26205"/>
    <cellStyle name="Output 2 28" xfId="18583"/>
    <cellStyle name="Output 2 28 2" xfId="18584"/>
    <cellStyle name="Output 2 28 2 2" xfId="18585"/>
    <cellStyle name="Output 2 28 2 2 2" xfId="31980"/>
    <cellStyle name="Output 2 28 2 3" xfId="18586"/>
    <cellStyle name="Output 2 28 2 3 2" xfId="32570"/>
    <cellStyle name="Output 2 28 2 4" xfId="18587"/>
    <cellStyle name="Output 2 28 2 4 2" xfId="33167"/>
    <cellStyle name="Output 2 28 2 5" xfId="18588"/>
    <cellStyle name="Output 2 28 2 5 2" xfId="33389"/>
    <cellStyle name="Output 2 28 2 6" xfId="18589"/>
    <cellStyle name="Output 2 28 2 6 2" xfId="39050"/>
    <cellStyle name="Output 2 28 2 7" xfId="28778"/>
    <cellStyle name="Output 2 28 3" xfId="18590"/>
    <cellStyle name="Output 2 28 3 2" xfId="31243"/>
    <cellStyle name="Output 2 28 4" xfId="18591"/>
    <cellStyle name="Output 2 28 4 2" xfId="29313"/>
    <cellStyle name="Output 2 28 5" xfId="18592"/>
    <cellStyle name="Output 2 28 5 2" xfId="30811"/>
    <cellStyle name="Output 2 28 6" xfId="26206"/>
    <cellStyle name="Output 2 29" xfId="18593"/>
    <cellStyle name="Output 2 29 2" xfId="18594"/>
    <cellStyle name="Output 2 29 2 2" xfId="18595"/>
    <cellStyle name="Output 2 29 2 2 2" xfId="31981"/>
    <cellStyle name="Output 2 29 2 3" xfId="18596"/>
    <cellStyle name="Output 2 29 2 3 2" xfId="32571"/>
    <cellStyle name="Output 2 29 2 4" xfId="18597"/>
    <cellStyle name="Output 2 29 2 4 2" xfId="33168"/>
    <cellStyle name="Output 2 29 2 5" xfId="18598"/>
    <cellStyle name="Output 2 29 2 5 2" xfId="33390"/>
    <cellStyle name="Output 2 29 2 6" xfId="18599"/>
    <cellStyle name="Output 2 29 2 6 2" xfId="39051"/>
    <cellStyle name="Output 2 29 2 7" xfId="28779"/>
    <cellStyle name="Output 2 29 3" xfId="18600"/>
    <cellStyle name="Output 2 29 3 2" xfId="31242"/>
    <cellStyle name="Output 2 29 4" xfId="18601"/>
    <cellStyle name="Output 2 29 4 2" xfId="29314"/>
    <cellStyle name="Output 2 29 5" xfId="18602"/>
    <cellStyle name="Output 2 29 5 2" xfId="30810"/>
    <cellStyle name="Output 2 29 6" xfId="26207"/>
    <cellStyle name="Output 2 3" xfId="18603"/>
    <cellStyle name="Output 2 3 2" xfId="18604"/>
    <cellStyle name="Output 2 3 2 2" xfId="18605"/>
    <cellStyle name="Output 2 3 2 2 2" xfId="26210"/>
    <cellStyle name="Output 2 3 2 3" xfId="18606"/>
    <cellStyle name="Output 2 3 2 3 2" xfId="34888"/>
    <cellStyle name="Output 2 3 2 4" xfId="26209"/>
    <cellStyle name="Output 2 3 3" xfId="18607"/>
    <cellStyle name="Output 2 3 3 2" xfId="18608"/>
    <cellStyle name="Output 2 3 3 2 2" xfId="37908"/>
    <cellStyle name="Output 2 3 3 3" xfId="18609"/>
    <cellStyle name="Output 2 3 3 3 2" xfId="35231"/>
    <cellStyle name="Output 2 3 3 4" xfId="26211"/>
    <cellStyle name="Output 2 3 4" xfId="18610"/>
    <cellStyle name="Output 2 3 4 2" xfId="18611"/>
    <cellStyle name="Output 2 3 4 2 2" xfId="31982"/>
    <cellStyle name="Output 2 3 4 3" xfId="18612"/>
    <cellStyle name="Output 2 3 4 3 2" xfId="32572"/>
    <cellStyle name="Output 2 3 4 4" xfId="18613"/>
    <cellStyle name="Output 2 3 4 4 2" xfId="33169"/>
    <cellStyle name="Output 2 3 4 5" xfId="18614"/>
    <cellStyle name="Output 2 3 4 5 2" xfId="33391"/>
    <cellStyle name="Output 2 3 4 6" xfId="18615"/>
    <cellStyle name="Output 2 3 4 6 2" xfId="39052"/>
    <cellStyle name="Output 2 3 4 7" xfId="18616"/>
    <cellStyle name="Output 2 3 4 7 2" xfId="37907"/>
    <cellStyle name="Output 2 3 4 8" xfId="28780"/>
    <cellStyle name="Output 2 3 5" xfId="18617"/>
    <cellStyle name="Output 2 3 5 2" xfId="31241"/>
    <cellStyle name="Output 2 3 6" xfId="18618"/>
    <cellStyle name="Output 2 3 6 2" xfId="29315"/>
    <cellStyle name="Output 2 3 7" xfId="18619"/>
    <cellStyle name="Output 2 3 7 2" xfId="30809"/>
    <cellStyle name="Output 2 3 8" xfId="26208"/>
    <cellStyle name="Output 2 30" xfId="18620"/>
    <cellStyle name="Output 2 30 2" xfId="26212"/>
    <cellStyle name="Output 2 31" xfId="18621"/>
    <cellStyle name="Output 2 31 2" xfId="26213"/>
    <cellStyle name="Output 2 32" xfId="18622"/>
    <cellStyle name="Output 2 32 2" xfId="26214"/>
    <cellStyle name="Output 2 33" xfId="18623"/>
    <cellStyle name="Output 2 33 2" xfId="26215"/>
    <cellStyle name="Output 2 34" xfId="18624"/>
    <cellStyle name="Output 2 34 2" xfId="26216"/>
    <cellStyle name="Output 2 35" xfId="18625"/>
    <cellStyle name="Output 2 35 2" xfId="26217"/>
    <cellStyle name="Output 2 36" xfId="18626"/>
    <cellStyle name="Output 2 36 2" xfId="26218"/>
    <cellStyle name="Output 2 37" xfId="18627"/>
    <cellStyle name="Output 2 37 2" xfId="26219"/>
    <cellStyle name="Output 2 38" xfId="18628"/>
    <cellStyle name="Output 2 38 2" xfId="26220"/>
    <cellStyle name="Output 2 39" xfId="18629"/>
    <cellStyle name="Output 2 39 2" xfId="26221"/>
    <cellStyle name="Output 2 4" xfId="18630"/>
    <cellStyle name="Output 2 4 2" xfId="18631"/>
    <cellStyle name="Output 2 4 2 2" xfId="18632"/>
    <cellStyle name="Output 2 4 2 2 2" xfId="26224"/>
    <cellStyle name="Output 2 4 2 3" xfId="18633"/>
    <cellStyle name="Output 2 4 2 3 2" xfId="34889"/>
    <cellStyle name="Output 2 4 2 4" xfId="26223"/>
    <cellStyle name="Output 2 4 3" xfId="18634"/>
    <cellStyle name="Output 2 4 3 2" xfId="18635"/>
    <cellStyle name="Output 2 4 3 2 2" xfId="37910"/>
    <cellStyle name="Output 2 4 3 3" xfId="18636"/>
    <cellStyle name="Output 2 4 3 3 2" xfId="35232"/>
    <cellStyle name="Output 2 4 3 4" xfId="26225"/>
    <cellStyle name="Output 2 4 4" xfId="18637"/>
    <cellStyle name="Output 2 4 4 2" xfId="18638"/>
    <cellStyle name="Output 2 4 4 2 2" xfId="31986"/>
    <cellStyle name="Output 2 4 4 3" xfId="18639"/>
    <cellStyle name="Output 2 4 4 3 2" xfId="32579"/>
    <cellStyle name="Output 2 4 4 4" xfId="18640"/>
    <cellStyle name="Output 2 4 4 4 2" xfId="33170"/>
    <cellStyle name="Output 2 4 4 5" xfId="18641"/>
    <cellStyle name="Output 2 4 4 5 2" xfId="33392"/>
    <cellStyle name="Output 2 4 4 6" xfId="18642"/>
    <cellStyle name="Output 2 4 4 6 2" xfId="39053"/>
    <cellStyle name="Output 2 4 4 7" xfId="18643"/>
    <cellStyle name="Output 2 4 4 7 2" xfId="37909"/>
    <cellStyle name="Output 2 4 4 8" xfId="28781"/>
    <cellStyle name="Output 2 4 5" xfId="18644"/>
    <cellStyle name="Output 2 4 5 2" xfId="31240"/>
    <cellStyle name="Output 2 4 6" xfId="18645"/>
    <cellStyle name="Output 2 4 6 2" xfId="29316"/>
    <cellStyle name="Output 2 4 7" xfId="18646"/>
    <cellStyle name="Output 2 4 7 2" xfId="30808"/>
    <cellStyle name="Output 2 4 8" xfId="26222"/>
    <cellStyle name="Output 2 40" xfId="18647"/>
    <cellStyle name="Output 2 40 2" xfId="18648"/>
    <cellStyle name="Output 2 40 2 2" xfId="31956"/>
    <cellStyle name="Output 2 40 3" xfId="18649"/>
    <cellStyle name="Output 2 40 3 2" xfId="32545"/>
    <cellStyle name="Output 2 40 4" xfId="18650"/>
    <cellStyle name="Output 2 40 4 2" xfId="33147"/>
    <cellStyle name="Output 2 40 5" xfId="18651"/>
    <cellStyle name="Output 2 40 5 2" xfId="33369"/>
    <cellStyle name="Output 2 40 6" xfId="18652"/>
    <cellStyle name="Output 2 40 6 2" xfId="39030"/>
    <cellStyle name="Output 2 40 7" xfId="28758"/>
    <cellStyle name="Output 2 41" xfId="18653"/>
    <cellStyle name="Output 2 41 2" xfId="31264"/>
    <cellStyle name="Output 2 42" xfId="18654"/>
    <cellStyle name="Output 2 42 2" xfId="29295"/>
    <cellStyle name="Output 2 43" xfId="18655"/>
    <cellStyle name="Output 2 43 2" xfId="30831"/>
    <cellStyle name="Output 2 44" xfId="26180"/>
    <cellStyle name="Output 2 5" xfId="18656"/>
    <cellStyle name="Output 2 5 2" xfId="18657"/>
    <cellStyle name="Output 2 5 2 2" xfId="18658"/>
    <cellStyle name="Output 2 5 2 2 2" xfId="31987"/>
    <cellStyle name="Output 2 5 2 3" xfId="18659"/>
    <cellStyle name="Output 2 5 2 3 2" xfId="32580"/>
    <cellStyle name="Output 2 5 2 4" xfId="18660"/>
    <cellStyle name="Output 2 5 2 4 2" xfId="33171"/>
    <cellStyle name="Output 2 5 2 5" xfId="18661"/>
    <cellStyle name="Output 2 5 2 5 2" xfId="33393"/>
    <cellStyle name="Output 2 5 2 6" xfId="18662"/>
    <cellStyle name="Output 2 5 2 6 2" xfId="39054"/>
    <cellStyle name="Output 2 5 2 7" xfId="28782"/>
    <cellStyle name="Output 2 5 3" xfId="18663"/>
    <cellStyle name="Output 2 5 3 2" xfId="31239"/>
    <cellStyle name="Output 2 5 4" xfId="18664"/>
    <cellStyle name="Output 2 5 4 2" xfId="29317"/>
    <cellStyle name="Output 2 5 5" xfId="18665"/>
    <cellStyle name="Output 2 5 5 2" xfId="30807"/>
    <cellStyle name="Output 2 5 6" xfId="26226"/>
    <cellStyle name="Output 2 6" xfId="18666"/>
    <cellStyle name="Output 2 6 2" xfId="18667"/>
    <cellStyle name="Output 2 6 2 2" xfId="18668"/>
    <cellStyle name="Output 2 6 2 2 2" xfId="31988"/>
    <cellStyle name="Output 2 6 2 3" xfId="18669"/>
    <cellStyle name="Output 2 6 2 3 2" xfId="32581"/>
    <cellStyle name="Output 2 6 2 4" xfId="18670"/>
    <cellStyle name="Output 2 6 2 4 2" xfId="33172"/>
    <cellStyle name="Output 2 6 2 5" xfId="18671"/>
    <cellStyle name="Output 2 6 2 5 2" xfId="33394"/>
    <cellStyle name="Output 2 6 2 6" xfId="18672"/>
    <cellStyle name="Output 2 6 2 6 2" xfId="39055"/>
    <cellStyle name="Output 2 6 2 7" xfId="28783"/>
    <cellStyle name="Output 2 6 3" xfId="18673"/>
    <cellStyle name="Output 2 6 3 2" xfId="31238"/>
    <cellStyle name="Output 2 6 4" xfId="18674"/>
    <cellStyle name="Output 2 6 4 2" xfId="29318"/>
    <cellStyle name="Output 2 6 5" xfId="18675"/>
    <cellStyle name="Output 2 6 5 2" xfId="30805"/>
    <cellStyle name="Output 2 6 6" xfId="26227"/>
    <cellStyle name="Output 2 7" xfId="18676"/>
    <cellStyle name="Output 2 7 2" xfId="18677"/>
    <cellStyle name="Output 2 7 2 2" xfId="18678"/>
    <cellStyle name="Output 2 7 2 2 2" xfId="31989"/>
    <cellStyle name="Output 2 7 2 3" xfId="18679"/>
    <cellStyle name="Output 2 7 2 3 2" xfId="32582"/>
    <cellStyle name="Output 2 7 2 4" xfId="18680"/>
    <cellStyle name="Output 2 7 2 4 2" xfId="33173"/>
    <cellStyle name="Output 2 7 2 5" xfId="18681"/>
    <cellStyle name="Output 2 7 2 5 2" xfId="33395"/>
    <cellStyle name="Output 2 7 2 6" xfId="18682"/>
    <cellStyle name="Output 2 7 2 6 2" xfId="39056"/>
    <cellStyle name="Output 2 7 2 7" xfId="28784"/>
    <cellStyle name="Output 2 7 3" xfId="18683"/>
    <cellStyle name="Output 2 7 3 2" xfId="31237"/>
    <cellStyle name="Output 2 7 4" xfId="18684"/>
    <cellStyle name="Output 2 7 4 2" xfId="29319"/>
    <cellStyle name="Output 2 7 5" xfId="18685"/>
    <cellStyle name="Output 2 7 5 2" xfId="32244"/>
    <cellStyle name="Output 2 7 6" xfId="26228"/>
    <cellStyle name="Output 2 8" xfId="18686"/>
    <cellStyle name="Output 2 8 2" xfId="18687"/>
    <cellStyle name="Output 2 8 2 2" xfId="18688"/>
    <cellStyle name="Output 2 8 2 2 2" xfId="31990"/>
    <cellStyle name="Output 2 8 2 3" xfId="18689"/>
    <cellStyle name="Output 2 8 2 3 2" xfId="32583"/>
    <cellStyle name="Output 2 8 2 4" xfId="18690"/>
    <cellStyle name="Output 2 8 2 4 2" xfId="33174"/>
    <cellStyle name="Output 2 8 2 5" xfId="18691"/>
    <cellStyle name="Output 2 8 2 5 2" xfId="33396"/>
    <cellStyle name="Output 2 8 2 6" xfId="18692"/>
    <cellStyle name="Output 2 8 2 6 2" xfId="39057"/>
    <cellStyle name="Output 2 8 2 7" xfId="28785"/>
    <cellStyle name="Output 2 8 3" xfId="18693"/>
    <cellStyle name="Output 2 8 3 2" xfId="31236"/>
    <cellStyle name="Output 2 8 4" xfId="18694"/>
    <cellStyle name="Output 2 8 4 2" xfId="27491"/>
    <cellStyle name="Output 2 8 5" xfId="18695"/>
    <cellStyle name="Output 2 8 5 2" xfId="30804"/>
    <cellStyle name="Output 2 8 6" xfId="26229"/>
    <cellStyle name="Output 2 9" xfId="18696"/>
    <cellStyle name="Output 2 9 2" xfId="18697"/>
    <cellStyle name="Output 2 9 2 2" xfId="18698"/>
    <cellStyle name="Output 2 9 2 2 2" xfId="31991"/>
    <cellStyle name="Output 2 9 2 3" xfId="18699"/>
    <cellStyle name="Output 2 9 2 3 2" xfId="32584"/>
    <cellStyle name="Output 2 9 2 4" xfId="18700"/>
    <cellStyle name="Output 2 9 2 4 2" xfId="33175"/>
    <cellStyle name="Output 2 9 2 5" xfId="18701"/>
    <cellStyle name="Output 2 9 2 5 2" xfId="33397"/>
    <cellStyle name="Output 2 9 2 6" xfId="18702"/>
    <cellStyle name="Output 2 9 2 6 2" xfId="39058"/>
    <cellStyle name="Output 2 9 2 7" xfId="28786"/>
    <cellStyle name="Output 2 9 3" xfId="18703"/>
    <cellStyle name="Output 2 9 3 2" xfId="31235"/>
    <cellStyle name="Output 2 9 4" xfId="18704"/>
    <cellStyle name="Output 2 9 4 2" xfId="29321"/>
    <cellStyle name="Output 2 9 5" xfId="18705"/>
    <cellStyle name="Output 2 9 5 2" xfId="30803"/>
    <cellStyle name="Output 2 9 6" xfId="26230"/>
    <cellStyle name="Output 3" xfId="18706"/>
    <cellStyle name="Output 3 10" xfId="26231"/>
    <cellStyle name="Output 3 2" xfId="18707"/>
    <cellStyle name="Output 3 2 2" xfId="18708"/>
    <cellStyle name="Output 3 2 2 2" xfId="18709"/>
    <cellStyle name="Output 3 2 2 2 2" xfId="26234"/>
    <cellStyle name="Output 3 2 2 3" xfId="18710"/>
    <cellStyle name="Output 3 2 2 3 2" xfId="34891"/>
    <cellStyle name="Output 3 2 2 4" xfId="26233"/>
    <cellStyle name="Output 3 2 3" xfId="18711"/>
    <cellStyle name="Output 3 2 3 2" xfId="18712"/>
    <cellStyle name="Output 3 2 3 2 2" xfId="37913"/>
    <cellStyle name="Output 3 2 3 3" xfId="18713"/>
    <cellStyle name="Output 3 2 3 3 2" xfId="35234"/>
    <cellStyle name="Output 3 2 3 4" xfId="26235"/>
    <cellStyle name="Output 3 2 4" xfId="18714"/>
    <cellStyle name="Output 3 2 4 2" xfId="18715"/>
    <cellStyle name="Output 3 2 4 2 2" xfId="31993"/>
    <cellStyle name="Output 3 2 4 3" xfId="18716"/>
    <cellStyle name="Output 3 2 4 3 2" xfId="32586"/>
    <cellStyle name="Output 3 2 4 4" xfId="18717"/>
    <cellStyle name="Output 3 2 4 4 2" xfId="33177"/>
    <cellStyle name="Output 3 2 4 5" xfId="18718"/>
    <cellStyle name="Output 3 2 4 5 2" xfId="33399"/>
    <cellStyle name="Output 3 2 4 6" xfId="18719"/>
    <cellStyle name="Output 3 2 4 6 2" xfId="39060"/>
    <cellStyle name="Output 3 2 4 7" xfId="18720"/>
    <cellStyle name="Output 3 2 4 7 2" xfId="37912"/>
    <cellStyle name="Output 3 2 4 8" xfId="28788"/>
    <cellStyle name="Output 3 2 5" xfId="18721"/>
    <cellStyle name="Output 3 2 5 2" xfId="31233"/>
    <cellStyle name="Output 3 2 6" xfId="18722"/>
    <cellStyle name="Output 3 2 6 2" xfId="29323"/>
    <cellStyle name="Output 3 2 7" xfId="18723"/>
    <cellStyle name="Output 3 2 7 2" xfId="30801"/>
    <cellStyle name="Output 3 2 8" xfId="26232"/>
    <cellStyle name="Output 3 3" xfId="18724"/>
    <cellStyle name="Output 3 3 2" xfId="18725"/>
    <cellStyle name="Output 3 3 2 2" xfId="18726"/>
    <cellStyle name="Output 3 3 2 2 2" xfId="26238"/>
    <cellStyle name="Output 3 3 2 3" xfId="18727"/>
    <cellStyle name="Output 3 3 2 3 2" xfId="34892"/>
    <cellStyle name="Output 3 3 2 4" xfId="26237"/>
    <cellStyle name="Output 3 3 3" xfId="18728"/>
    <cellStyle name="Output 3 3 3 2" xfId="18729"/>
    <cellStyle name="Output 3 3 3 2 2" xfId="37915"/>
    <cellStyle name="Output 3 3 3 3" xfId="18730"/>
    <cellStyle name="Output 3 3 3 3 2" xfId="35235"/>
    <cellStyle name="Output 3 3 3 4" xfId="26239"/>
    <cellStyle name="Output 3 3 4" xfId="18731"/>
    <cellStyle name="Output 3 3 4 2" xfId="18732"/>
    <cellStyle name="Output 3 3 4 2 2" xfId="31995"/>
    <cellStyle name="Output 3 3 4 3" xfId="18733"/>
    <cellStyle name="Output 3 3 4 3 2" xfId="32589"/>
    <cellStyle name="Output 3 3 4 4" xfId="18734"/>
    <cellStyle name="Output 3 3 4 4 2" xfId="33178"/>
    <cellStyle name="Output 3 3 4 5" xfId="18735"/>
    <cellStyle name="Output 3 3 4 5 2" xfId="33400"/>
    <cellStyle name="Output 3 3 4 6" xfId="18736"/>
    <cellStyle name="Output 3 3 4 6 2" xfId="39061"/>
    <cellStyle name="Output 3 3 4 7" xfId="18737"/>
    <cellStyle name="Output 3 3 4 7 2" xfId="37914"/>
    <cellStyle name="Output 3 3 4 8" xfId="28789"/>
    <cellStyle name="Output 3 3 5" xfId="18738"/>
    <cellStyle name="Output 3 3 5 2" xfId="31231"/>
    <cellStyle name="Output 3 3 6" xfId="18739"/>
    <cellStyle name="Output 3 3 6 2" xfId="29324"/>
    <cellStyle name="Output 3 3 7" xfId="18740"/>
    <cellStyle name="Output 3 3 7 2" xfId="30800"/>
    <cellStyle name="Output 3 3 8" xfId="26236"/>
    <cellStyle name="Output 3 4" xfId="18741"/>
    <cellStyle name="Output 3 4 2" xfId="18742"/>
    <cellStyle name="Output 3 4 2 2" xfId="26241"/>
    <cellStyle name="Output 3 4 3" xfId="18743"/>
    <cellStyle name="Output 3 4 3 2" xfId="34890"/>
    <cellStyle name="Output 3 4 4" xfId="26240"/>
    <cellStyle name="Output 3 5" xfId="18744"/>
    <cellStyle name="Output 3 5 2" xfId="18745"/>
    <cellStyle name="Output 3 5 2 2" xfId="37916"/>
    <cellStyle name="Output 3 5 3" xfId="18746"/>
    <cellStyle name="Output 3 5 3 2" xfId="35233"/>
    <cellStyle name="Output 3 5 4" xfId="26242"/>
    <cellStyle name="Output 3 6" xfId="18747"/>
    <cellStyle name="Output 3 6 2" xfId="18748"/>
    <cellStyle name="Output 3 6 2 2" xfId="31992"/>
    <cellStyle name="Output 3 6 3" xfId="18749"/>
    <cellStyle name="Output 3 6 3 2" xfId="32585"/>
    <cellStyle name="Output 3 6 4" xfId="18750"/>
    <cellStyle name="Output 3 6 4 2" xfId="33176"/>
    <cellStyle name="Output 3 6 5" xfId="18751"/>
    <cellStyle name="Output 3 6 5 2" xfId="33398"/>
    <cellStyle name="Output 3 6 6" xfId="18752"/>
    <cellStyle name="Output 3 6 6 2" xfId="39059"/>
    <cellStyle name="Output 3 6 7" xfId="18753"/>
    <cellStyle name="Output 3 6 7 2" xfId="37911"/>
    <cellStyle name="Output 3 6 8" xfId="28787"/>
    <cellStyle name="Output 3 7" xfId="18754"/>
    <cellStyle name="Output 3 7 2" xfId="31234"/>
    <cellStyle name="Output 3 8" xfId="18755"/>
    <cellStyle name="Output 3 8 2" xfId="29322"/>
    <cellStyle name="Output 3 9" xfId="18756"/>
    <cellStyle name="Output 3 9 2" xfId="30802"/>
    <cellStyle name="Output 4" xfId="18757"/>
    <cellStyle name="Output 4 10" xfId="26243"/>
    <cellStyle name="Output 4 2" xfId="18758"/>
    <cellStyle name="Output 4 2 2" xfId="18759"/>
    <cellStyle name="Output 4 2 2 2" xfId="18760"/>
    <cellStyle name="Output 4 2 2 2 2" xfId="26246"/>
    <cellStyle name="Output 4 2 2 3" xfId="18761"/>
    <cellStyle name="Output 4 2 2 3 2" xfId="34894"/>
    <cellStyle name="Output 4 2 2 4" xfId="26245"/>
    <cellStyle name="Output 4 2 3" xfId="18762"/>
    <cellStyle name="Output 4 2 3 2" xfId="18763"/>
    <cellStyle name="Output 4 2 3 2 2" xfId="37919"/>
    <cellStyle name="Output 4 2 3 3" xfId="18764"/>
    <cellStyle name="Output 4 2 3 3 2" xfId="35237"/>
    <cellStyle name="Output 4 2 3 4" xfId="26247"/>
    <cellStyle name="Output 4 2 4" xfId="18765"/>
    <cellStyle name="Output 4 2 4 2" xfId="18766"/>
    <cellStyle name="Output 4 2 4 2 2" xfId="31997"/>
    <cellStyle name="Output 4 2 4 3" xfId="18767"/>
    <cellStyle name="Output 4 2 4 3 2" xfId="32594"/>
    <cellStyle name="Output 4 2 4 4" xfId="18768"/>
    <cellStyle name="Output 4 2 4 4 2" xfId="33180"/>
    <cellStyle name="Output 4 2 4 5" xfId="18769"/>
    <cellStyle name="Output 4 2 4 5 2" xfId="33402"/>
    <cellStyle name="Output 4 2 4 6" xfId="18770"/>
    <cellStyle name="Output 4 2 4 6 2" xfId="39063"/>
    <cellStyle name="Output 4 2 4 7" xfId="18771"/>
    <cellStyle name="Output 4 2 4 7 2" xfId="37918"/>
    <cellStyle name="Output 4 2 4 8" xfId="28791"/>
    <cellStyle name="Output 4 2 5" xfId="18772"/>
    <cellStyle name="Output 4 2 5 2" xfId="31229"/>
    <cellStyle name="Output 4 2 6" xfId="18773"/>
    <cellStyle name="Output 4 2 6 2" xfId="29326"/>
    <cellStyle name="Output 4 2 7" xfId="18774"/>
    <cellStyle name="Output 4 2 7 2" xfId="30798"/>
    <cellStyle name="Output 4 2 8" xfId="26244"/>
    <cellStyle name="Output 4 3" xfId="18775"/>
    <cellStyle name="Output 4 3 2" xfId="18776"/>
    <cellStyle name="Output 4 3 2 2" xfId="18777"/>
    <cellStyle name="Output 4 3 2 2 2" xfId="26250"/>
    <cellStyle name="Output 4 3 2 3" xfId="18778"/>
    <cellStyle name="Output 4 3 2 3 2" xfId="34895"/>
    <cellStyle name="Output 4 3 2 4" xfId="26249"/>
    <cellStyle name="Output 4 3 3" xfId="18779"/>
    <cellStyle name="Output 4 3 3 2" xfId="18780"/>
    <cellStyle name="Output 4 3 3 2 2" xfId="37921"/>
    <cellStyle name="Output 4 3 3 3" xfId="18781"/>
    <cellStyle name="Output 4 3 3 3 2" xfId="35238"/>
    <cellStyle name="Output 4 3 3 4" xfId="26251"/>
    <cellStyle name="Output 4 3 4" xfId="18782"/>
    <cellStyle name="Output 4 3 4 2" xfId="18783"/>
    <cellStyle name="Output 4 3 4 2 2" xfId="31998"/>
    <cellStyle name="Output 4 3 4 3" xfId="18784"/>
    <cellStyle name="Output 4 3 4 3 2" xfId="32598"/>
    <cellStyle name="Output 4 3 4 4" xfId="18785"/>
    <cellStyle name="Output 4 3 4 4 2" xfId="33181"/>
    <cellStyle name="Output 4 3 4 5" xfId="18786"/>
    <cellStyle name="Output 4 3 4 5 2" xfId="33403"/>
    <cellStyle name="Output 4 3 4 6" xfId="18787"/>
    <cellStyle name="Output 4 3 4 6 2" xfId="39064"/>
    <cellStyle name="Output 4 3 4 7" xfId="18788"/>
    <cellStyle name="Output 4 3 4 7 2" xfId="37920"/>
    <cellStyle name="Output 4 3 4 8" xfId="28792"/>
    <cellStyle name="Output 4 3 5" xfId="18789"/>
    <cellStyle name="Output 4 3 5 2" xfId="31228"/>
    <cellStyle name="Output 4 3 6" xfId="18790"/>
    <cellStyle name="Output 4 3 6 2" xfId="29327"/>
    <cellStyle name="Output 4 3 7" xfId="18791"/>
    <cellStyle name="Output 4 3 7 2" xfId="30797"/>
    <cellStyle name="Output 4 3 8" xfId="26248"/>
    <cellStyle name="Output 4 4" xfId="18792"/>
    <cellStyle name="Output 4 4 2" xfId="18793"/>
    <cellStyle name="Output 4 4 2 2" xfId="26253"/>
    <cellStyle name="Output 4 4 3" xfId="18794"/>
    <cellStyle name="Output 4 4 3 2" xfId="34893"/>
    <cellStyle name="Output 4 4 4" xfId="26252"/>
    <cellStyle name="Output 4 5" xfId="18795"/>
    <cellStyle name="Output 4 5 2" xfId="18796"/>
    <cellStyle name="Output 4 5 2 2" xfId="37922"/>
    <cellStyle name="Output 4 5 3" xfId="18797"/>
    <cellStyle name="Output 4 5 3 2" xfId="35236"/>
    <cellStyle name="Output 4 5 4" xfId="26254"/>
    <cellStyle name="Output 4 6" xfId="18798"/>
    <cellStyle name="Output 4 6 2" xfId="18799"/>
    <cellStyle name="Output 4 6 2 2" xfId="31996"/>
    <cellStyle name="Output 4 6 3" xfId="18800"/>
    <cellStyle name="Output 4 6 3 2" xfId="32593"/>
    <cellStyle name="Output 4 6 4" xfId="18801"/>
    <cellStyle name="Output 4 6 4 2" xfId="33179"/>
    <cellStyle name="Output 4 6 5" xfId="18802"/>
    <cellStyle name="Output 4 6 5 2" xfId="33401"/>
    <cellStyle name="Output 4 6 6" xfId="18803"/>
    <cellStyle name="Output 4 6 6 2" xfId="39062"/>
    <cellStyle name="Output 4 6 7" xfId="18804"/>
    <cellStyle name="Output 4 6 7 2" xfId="37917"/>
    <cellStyle name="Output 4 6 8" xfId="28790"/>
    <cellStyle name="Output 4 7" xfId="18805"/>
    <cellStyle name="Output 4 7 2" xfId="31230"/>
    <cellStyle name="Output 4 8" xfId="18806"/>
    <cellStyle name="Output 4 8 2" xfId="29325"/>
    <cellStyle name="Output 4 9" xfId="18807"/>
    <cellStyle name="Output 4 9 2" xfId="30799"/>
    <cellStyle name="Output 5" xfId="18808"/>
    <cellStyle name="Output 5 10" xfId="18809"/>
    <cellStyle name="Output 5 10 2" xfId="18810"/>
    <cellStyle name="Output 5 10 2 2" xfId="18811"/>
    <cellStyle name="Output 5 10 2 2 2" xfId="37924"/>
    <cellStyle name="Output 5 10 2 3" xfId="18812"/>
    <cellStyle name="Output 5 10 2 3 2" xfId="34897"/>
    <cellStyle name="Output 5 10 2 4" xfId="26257"/>
    <cellStyle name="Output 5 10 3" xfId="18813"/>
    <cellStyle name="Output 5 10 3 2" xfId="18814"/>
    <cellStyle name="Output 5 10 3 2 2" xfId="37925"/>
    <cellStyle name="Output 5 10 3 3" xfId="18815"/>
    <cellStyle name="Output 5 10 3 3 2" xfId="35240"/>
    <cellStyle name="Output 5 10 3 4" xfId="26258"/>
    <cellStyle name="Output 5 10 4" xfId="18816"/>
    <cellStyle name="Output 5 10 4 2" xfId="35746"/>
    <cellStyle name="Output 5 10 5" xfId="26256"/>
    <cellStyle name="Output 5 11" xfId="18817"/>
    <cellStyle name="Output 5 11 2" xfId="18818"/>
    <cellStyle name="Output 5 11 2 2" xfId="18819"/>
    <cellStyle name="Output 5 11 2 2 2" xfId="37926"/>
    <cellStyle name="Output 5 11 2 3" xfId="18820"/>
    <cellStyle name="Output 5 11 2 3 2" xfId="34898"/>
    <cellStyle name="Output 5 11 2 4" xfId="26260"/>
    <cellStyle name="Output 5 11 3" xfId="18821"/>
    <cellStyle name="Output 5 11 3 2" xfId="18822"/>
    <cellStyle name="Output 5 11 3 2 2" xfId="37927"/>
    <cellStyle name="Output 5 11 3 3" xfId="18823"/>
    <cellStyle name="Output 5 11 3 3 2" xfId="35241"/>
    <cellStyle name="Output 5 11 3 4" xfId="26261"/>
    <cellStyle name="Output 5 11 4" xfId="18824"/>
    <cellStyle name="Output 5 11 4 2" xfId="35747"/>
    <cellStyle name="Output 5 11 5" xfId="26259"/>
    <cellStyle name="Output 5 12" xfId="18825"/>
    <cellStyle name="Output 5 12 2" xfId="18826"/>
    <cellStyle name="Output 5 12 2 2" xfId="18827"/>
    <cellStyle name="Output 5 12 2 2 2" xfId="37928"/>
    <cellStyle name="Output 5 12 2 3" xfId="18828"/>
    <cellStyle name="Output 5 12 2 3 2" xfId="34899"/>
    <cellStyle name="Output 5 12 2 4" xfId="26263"/>
    <cellStyle name="Output 5 12 3" xfId="18829"/>
    <cellStyle name="Output 5 12 3 2" xfId="18830"/>
    <cellStyle name="Output 5 12 3 2 2" xfId="37929"/>
    <cellStyle name="Output 5 12 3 3" xfId="18831"/>
    <cellStyle name="Output 5 12 3 3 2" xfId="35242"/>
    <cellStyle name="Output 5 12 3 4" xfId="26264"/>
    <cellStyle name="Output 5 12 4" xfId="18832"/>
    <cellStyle name="Output 5 12 4 2" xfId="35748"/>
    <cellStyle name="Output 5 12 5" xfId="26262"/>
    <cellStyle name="Output 5 13" xfId="18833"/>
    <cellStyle name="Output 5 13 2" xfId="18834"/>
    <cellStyle name="Output 5 13 2 2" xfId="18835"/>
    <cellStyle name="Output 5 13 2 2 2" xfId="37930"/>
    <cellStyle name="Output 5 13 2 3" xfId="18836"/>
    <cellStyle name="Output 5 13 2 3 2" xfId="34900"/>
    <cellStyle name="Output 5 13 2 4" xfId="26266"/>
    <cellStyle name="Output 5 13 3" xfId="18837"/>
    <cellStyle name="Output 5 13 3 2" xfId="18838"/>
    <cellStyle name="Output 5 13 3 2 2" xfId="37931"/>
    <cellStyle name="Output 5 13 3 3" xfId="18839"/>
    <cellStyle name="Output 5 13 3 3 2" xfId="35243"/>
    <cellStyle name="Output 5 13 3 4" xfId="26267"/>
    <cellStyle name="Output 5 13 4" xfId="18840"/>
    <cellStyle name="Output 5 13 4 2" xfId="35749"/>
    <cellStyle name="Output 5 13 5" xfId="26265"/>
    <cellStyle name="Output 5 14" xfId="18841"/>
    <cellStyle name="Output 5 14 2" xfId="18842"/>
    <cellStyle name="Output 5 14 2 2" xfId="18843"/>
    <cellStyle name="Output 5 14 2 2 2" xfId="37932"/>
    <cellStyle name="Output 5 14 2 3" xfId="18844"/>
    <cellStyle name="Output 5 14 2 3 2" xfId="34901"/>
    <cellStyle name="Output 5 14 2 4" xfId="26269"/>
    <cellStyle name="Output 5 14 3" xfId="18845"/>
    <cellStyle name="Output 5 14 3 2" xfId="18846"/>
    <cellStyle name="Output 5 14 3 2 2" xfId="37933"/>
    <cellStyle name="Output 5 14 3 3" xfId="18847"/>
    <cellStyle name="Output 5 14 3 3 2" xfId="35244"/>
    <cellStyle name="Output 5 14 3 4" xfId="26270"/>
    <cellStyle name="Output 5 14 4" xfId="18848"/>
    <cellStyle name="Output 5 14 4 2" xfId="35750"/>
    <cellStyle name="Output 5 14 5" xfId="26268"/>
    <cellStyle name="Output 5 15" xfId="18849"/>
    <cellStyle name="Output 5 15 2" xfId="18850"/>
    <cellStyle name="Output 5 15 2 2" xfId="18851"/>
    <cellStyle name="Output 5 15 2 2 2" xfId="37934"/>
    <cellStyle name="Output 5 15 2 3" xfId="18852"/>
    <cellStyle name="Output 5 15 2 3 2" xfId="34902"/>
    <cellStyle name="Output 5 15 2 4" xfId="26272"/>
    <cellStyle name="Output 5 15 3" xfId="18853"/>
    <cellStyle name="Output 5 15 3 2" xfId="18854"/>
    <cellStyle name="Output 5 15 3 2 2" xfId="37935"/>
    <cellStyle name="Output 5 15 3 3" xfId="18855"/>
    <cellStyle name="Output 5 15 3 3 2" xfId="35245"/>
    <cellStyle name="Output 5 15 3 4" xfId="26273"/>
    <cellStyle name="Output 5 15 4" xfId="18856"/>
    <cellStyle name="Output 5 15 4 2" xfId="35751"/>
    <cellStyle name="Output 5 15 5" xfId="26271"/>
    <cellStyle name="Output 5 16" xfId="18857"/>
    <cellStyle name="Output 5 16 2" xfId="18858"/>
    <cellStyle name="Output 5 16 2 2" xfId="18859"/>
    <cellStyle name="Output 5 16 2 2 2" xfId="37936"/>
    <cellStyle name="Output 5 16 2 3" xfId="18860"/>
    <cellStyle name="Output 5 16 2 3 2" xfId="34903"/>
    <cellStyle name="Output 5 16 2 4" xfId="26275"/>
    <cellStyle name="Output 5 16 3" xfId="18861"/>
    <cellStyle name="Output 5 16 3 2" xfId="18862"/>
    <cellStyle name="Output 5 16 3 2 2" xfId="37937"/>
    <cellStyle name="Output 5 16 3 3" xfId="18863"/>
    <cellStyle name="Output 5 16 3 3 2" xfId="35246"/>
    <cellStyle name="Output 5 16 3 4" xfId="26276"/>
    <cellStyle name="Output 5 16 4" xfId="18864"/>
    <cellStyle name="Output 5 16 4 2" xfId="35752"/>
    <cellStyle name="Output 5 16 5" xfId="26274"/>
    <cellStyle name="Output 5 17" xfId="18865"/>
    <cellStyle name="Output 5 17 2" xfId="18866"/>
    <cellStyle name="Output 5 17 2 2" xfId="18867"/>
    <cellStyle name="Output 5 17 2 2 2" xfId="37938"/>
    <cellStyle name="Output 5 17 2 3" xfId="18868"/>
    <cellStyle name="Output 5 17 2 3 2" xfId="34904"/>
    <cellStyle name="Output 5 17 2 4" xfId="26278"/>
    <cellStyle name="Output 5 17 3" xfId="18869"/>
    <cellStyle name="Output 5 17 3 2" xfId="18870"/>
    <cellStyle name="Output 5 17 3 2 2" xfId="37939"/>
    <cellStyle name="Output 5 17 3 3" xfId="18871"/>
    <cellStyle name="Output 5 17 3 3 2" xfId="35247"/>
    <cellStyle name="Output 5 17 3 4" xfId="26279"/>
    <cellStyle name="Output 5 17 4" xfId="18872"/>
    <cellStyle name="Output 5 17 4 2" xfId="35753"/>
    <cellStyle name="Output 5 17 5" xfId="26277"/>
    <cellStyle name="Output 5 18" xfId="18873"/>
    <cellStyle name="Output 5 18 2" xfId="18874"/>
    <cellStyle name="Output 5 18 2 2" xfId="18875"/>
    <cellStyle name="Output 5 18 2 2 2" xfId="37940"/>
    <cellStyle name="Output 5 18 2 3" xfId="18876"/>
    <cellStyle name="Output 5 18 2 3 2" xfId="34905"/>
    <cellStyle name="Output 5 18 2 4" xfId="26281"/>
    <cellStyle name="Output 5 18 3" xfId="18877"/>
    <cellStyle name="Output 5 18 3 2" xfId="18878"/>
    <cellStyle name="Output 5 18 3 2 2" xfId="37941"/>
    <cellStyle name="Output 5 18 3 3" xfId="18879"/>
    <cellStyle name="Output 5 18 3 3 2" xfId="35248"/>
    <cellStyle name="Output 5 18 3 4" xfId="26282"/>
    <cellStyle name="Output 5 18 4" xfId="18880"/>
    <cellStyle name="Output 5 18 4 2" xfId="35754"/>
    <cellStyle name="Output 5 18 5" xfId="26280"/>
    <cellStyle name="Output 5 19" xfId="18881"/>
    <cellStyle name="Output 5 19 2" xfId="18882"/>
    <cellStyle name="Output 5 19 2 2" xfId="18883"/>
    <cellStyle name="Output 5 19 2 2 2" xfId="37942"/>
    <cellStyle name="Output 5 19 2 3" xfId="18884"/>
    <cellStyle name="Output 5 19 2 3 2" xfId="34906"/>
    <cellStyle name="Output 5 19 2 4" xfId="26284"/>
    <cellStyle name="Output 5 19 3" xfId="18885"/>
    <cellStyle name="Output 5 19 3 2" xfId="18886"/>
    <cellStyle name="Output 5 19 3 2 2" xfId="37943"/>
    <cellStyle name="Output 5 19 3 3" xfId="18887"/>
    <cellStyle name="Output 5 19 3 3 2" xfId="35249"/>
    <cellStyle name="Output 5 19 3 4" xfId="26285"/>
    <cellStyle name="Output 5 19 4" xfId="18888"/>
    <cellStyle name="Output 5 19 4 2" xfId="35755"/>
    <cellStyle name="Output 5 19 5" xfId="26283"/>
    <cellStyle name="Output 5 2" xfId="18889"/>
    <cellStyle name="Output 5 2 2" xfId="18890"/>
    <cellStyle name="Output 5 2 2 2" xfId="18891"/>
    <cellStyle name="Output 5 2 2 2 2" xfId="26288"/>
    <cellStyle name="Output 5 2 2 3" xfId="18892"/>
    <cellStyle name="Output 5 2 2 3 2" xfId="34907"/>
    <cellStyle name="Output 5 2 2 4" xfId="26287"/>
    <cellStyle name="Output 5 2 3" xfId="18893"/>
    <cellStyle name="Output 5 2 3 2" xfId="18894"/>
    <cellStyle name="Output 5 2 3 2 2" xfId="37945"/>
    <cellStyle name="Output 5 2 3 3" xfId="18895"/>
    <cellStyle name="Output 5 2 3 3 2" xfId="35250"/>
    <cellStyle name="Output 5 2 3 4" xfId="26289"/>
    <cellStyle name="Output 5 2 4" xfId="18896"/>
    <cellStyle name="Output 5 2 4 2" xfId="18897"/>
    <cellStyle name="Output 5 2 4 2 2" xfId="32006"/>
    <cellStyle name="Output 5 2 4 3" xfId="18898"/>
    <cellStyle name="Output 5 2 4 3 2" xfId="32618"/>
    <cellStyle name="Output 5 2 4 4" xfId="18899"/>
    <cellStyle name="Output 5 2 4 4 2" xfId="33183"/>
    <cellStyle name="Output 5 2 4 5" xfId="18900"/>
    <cellStyle name="Output 5 2 4 5 2" xfId="33405"/>
    <cellStyle name="Output 5 2 4 6" xfId="18901"/>
    <cellStyle name="Output 5 2 4 6 2" xfId="39066"/>
    <cellStyle name="Output 5 2 4 7" xfId="18902"/>
    <cellStyle name="Output 5 2 4 7 2" xfId="37944"/>
    <cellStyle name="Output 5 2 4 8" xfId="28794"/>
    <cellStyle name="Output 5 2 5" xfId="18903"/>
    <cellStyle name="Output 5 2 5 2" xfId="31226"/>
    <cellStyle name="Output 5 2 6" xfId="18904"/>
    <cellStyle name="Output 5 2 6 2" xfId="29329"/>
    <cellStyle name="Output 5 2 7" xfId="18905"/>
    <cellStyle name="Output 5 2 7 2" xfId="30795"/>
    <cellStyle name="Output 5 2 8" xfId="26286"/>
    <cellStyle name="Output 5 20" xfId="18906"/>
    <cellStyle name="Output 5 20 2" xfId="18907"/>
    <cellStyle name="Output 5 20 2 2" xfId="18908"/>
    <cellStyle name="Output 5 20 2 2 2" xfId="37946"/>
    <cellStyle name="Output 5 20 2 3" xfId="18909"/>
    <cellStyle name="Output 5 20 2 3 2" xfId="34908"/>
    <cellStyle name="Output 5 20 2 4" xfId="26291"/>
    <cellStyle name="Output 5 20 3" xfId="18910"/>
    <cellStyle name="Output 5 20 3 2" xfId="18911"/>
    <cellStyle name="Output 5 20 3 2 2" xfId="37947"/>
    <cellStyle name="Output 5 20 3 3" xfId="18912"/>
    <cellStyle name="Output 5 20 3 3 2" xfId="35251"/>
    <cellStyle name="Output 5 20 3 4" xfId="26292"/>
    <cellStyle name="Output 5 20 4" xfId="18913"/>
    <cellStyle name="Output 5 20 4 2" xfId="35756"/>
    <cellStyle name="Output 5 20 5" xfId="26290"/>
    <cellStyle name="Output 5 21" xfId="18914"/>
    <cellStyle name="Output 5 21 2" xfId="18915"/>
    <cellStyle name="Output 5 21 2 2" xfId="18916"/>
    <cellStyle name="Output 5 21 2 2 2" xfId="37948"/>
    <cellStyle name="Output 5 21 2 3" xfId="18917"/>
    <cellStyle name="Output 5 21 2 3 2" xfId="34909"/>
    <cellStyle name="Output 5 21 2 4" xfId="26294"/>
    <cellStyle name="Output 5 21 3" xfId="18918"/>
    <cellStyle name="Output 5 21 3 2" xfId="18919"/>
    <cellStyle name="Output 5 21 3 2 2" xfId="37949"/>
    <cellStyle name="Output 5 21 3 3" xfId="18920"/>
    <cellStyle name="Output 5 21 3 3 2" xfId="35252"/>
    <cellStyle name="Output 5 21 3 4" xfId="26295"/>
    <cellStyle name="Output 5 21 4" xfId="18921"/>
    <cellStyle name="Output 5 21 4 2" xfId="35757"/>
    <cellStyle name="Output 5 21 5" xfId="26293"/>
    <cellStyle name="Output 5 22" xfId="18922"/>
    <cellStyle name="Output 5 22 2" xfId="18923"/>
    <cellStyle name="Output 5 22 2 2" xfId="18924"/>
    <cellStyle name="Output 5 22 2 2 2" xfId="37950"/>
    <cellStyle name="Output 5 22 2 3" xfId="18925"/>
    <cellStyle name="Output 5 22 2 3 2" xfId="34910"/>
    <cellStyle name="Output 5 22 2 4" xfId="26297"/>
    <cellStyle name="Output 5 22 3" xfId="18926"/>
    <cellStyle name="Output 5 22 3 2" xfId="18927"/>
    <cellStyle name="Output 5 22 3 2 2" xfId="37951"/>
    <cellStyle name="Output 5 22 3 3" xfId="18928"/>
    <cellStyle name="Output 5 22 3 3 2" xfId="35253"/>
    <cellStyle name="Output 5 22 3 4" xfId="26298"/>
    <cellStyle name="Output 5 22 4" xfId="18929"/>
    <cellStyle name="Output 5 22 4 2" xfId="35758"/>
    <cellStyle name="Output 5 22 5" xfId="26296"/>
    <cellStyle name="Output 5 23" xfId="18930"/>
    <cellStyle name="Output 5 23 2" xfId="18931"/>
    <cellStyle name="Output 5 23 2 2" xfId="18932"/>
    <cellStyle name="Output 5 23 2 2 2" xfId="37952"/>
    <cellStyle name="Output 5 23 2 3" xfId="18933"/>
    <cellStyle name="Output 5 23 2 3 2" xfId="34911"/>
    <cellStyle name="Output 5 23 2 4" xfId="26300"/>
    <cellStyle name="Output 5 23 3" xfId="18934"/>
    <cellStyle name="Output 5 23 3 2" xfId="18935"/>
    <cellStyle name="Output 5 23 3 2 2" xfId="37953"/>
    <cellStyle name="Output 5 23 3 3" xfId="18936"/>
    <cellStyle name="Output 5 23 3 3 2" xfId="35254"/>
    <cellStyle name="Output 5 23 3 4" xfId="26301"/>
    <cellStyle name="Output 5 23 4" xfId="18937"/>
    <cellStyle name="Output 5 23 4 2" xfId="35759"/>
    <cellStyle name="Output 5 23 5" xfId="26299"/>
    <cellStyle name="Output 5 24" xfId="18938"/>
    <cellStyle name="Output 5 24 2" xfId="18939"/>
    <cellStyle name="Output 5 24 2 2" xfId="18940"/>
    <cellStyle name="Output 5 24 2 2 2" xfId="37954"/>
    <cellStyle name="Output 5 24 2 3" xfId="18941"/>
    <cellStyle name="Output 5 24 2 3 2" xfId="34912"/>
    <cellStyle name="Output 5 24 2 4" xfId="26303"/>
    <cellStyle name="Output 5 24 3" xfId="18942"/>
    <cellStyle name="Output 5 24 3 2" xfId="18943"/>
    <cellStyle name="Output 5 24 3 2 2" xfId="37955"/>
    <cellStyle name="Output 5 24 3 3" xfId="18944"/>
    <cellStyle name="Output 5 24 3 3 2" xfId="35255"/>
    <cellStyle name="Output 5 24 3 4" xfId="26304"/>
    <cellStyle name="Output 5 24 4" xfId="18945"/>
    <cellStyle name="Output 5 24 4 2" xfId="35760"/>
    <cellStyle name="Output 5 24 5" xfId="26302"/>
    <cellStyle name="Output 5 25" xfId="18946"/>
    <cellStyle name="Output 5 25 2" xfId="26305"/>
    <cellStyle name="Output 5 26" xfId="18947"/>
    <cellStyle name="Output 5 26 2" xfId="26306"/>
    <cellStyle name="Output 5 27" xfId="18948"/>
    <cellStyle name="Output 5 27 2" xfId="26307"/>
    <cellStyle name="Output 5 28" xfId="18949"/>
    <cellStyle name="Output 5 28 2" xfId="26308"/>
    <cellStyle name="Output 5 29" xfId="18950"/>
    <cellStyle name="Output 5 29 2" xfId="26309"/>
    <cellStyle name="Output 5 3" xfId="18951"/>
    <cellStyle name="Output 5 3 2" xfId="18952"/>
    <cellStyle name="Output 5 3 2 2" xfId="18953"/>
    <cellStyle name="Output 5 3 2 2 2" xfId="26312"/>
    <cellStyle name="Output 5 3 2 3" xfId="18954"/>
    <cellStyle name="Output 5 3 2 3 2" xfId="34913"/>
    <cellStyle name="Output 5 3 2 4" xfId="26311"/>
    <cellStyle name="Output 5 3 3" xfId="18955"/>
    <cellStyle name="Output 5 3 3 2" xfId="18956"/>
    <cellStyle name="Output 5 3 3 2 2" xfId="37957"/>
    <cellStyle name="Output 5 3 3 3" xfId="18957"/>
    <cellStyle name="Output 5 3 3 3 2" xfId="35256"/>
    <cellStyle name="Output 5 3 3 4" xfId="26313"/>
    <cellStyle name="Output 5 3 4" xfId="18958"/>
    <cellStyle name="Output 5 3 4 2" xfId="18959"/>
    <cellStyle name="Output 5 3 4 2 2" xfId="32012"/>
    <cellStyle name="Output 5 3 4 3" xfId="18960"/>
    <cellStyle name="Output 5 3 4 3 2" xfId="32632"/>
    <cellStyle name="Output 5 3 4 4" xfId="18961"/>
    <cellStyle name="Output 5 3 4 4 2" xfId="33184"/>
    <cellStyle name="Output 5 3 4 5" xfId="18962"/>
    <cellStyle name="Output 5 3 4 5 2" xfId="33406"/>
    <cellStyle name="Output 5 3 4 6" xfId="18963"/>
    <cellStyle name="Output 5 3 4 6 2" xfId="39067"/>
    <cellStyle name="Output 5 3 4 7" xfId="18964"/>
    <cellStyle name="Output 5 3 4 7 2" xfId="37956"/>
    <cellStyle name="Output 5 3 4 8" xfId="28795"/>
    <cellStyle name="Output 5 3 5" xfId="18965"/>
    <cellStyle name="Output 5 3 5 2" xfId="31225"/>
    <cellStyle name="Output 5 3 6" xfId="18966"/>
    <cellStyle name="Output 5 3 6 2" xfId="27492"/>
    <cellStyle name="Output 5 3 7" xfId="18967"/>
    <cellStyle name="Output 5 3 7 2" xfId="32243"/>
    <cellStyle name="Output 5 3 8" xfId="26310"/>
    <cellStyle name="Output 5 30" xfId="18968"/>
    <cellStyle name="Output 5 30 2" xfId="26314"/>
    <cellStyle name="Output 5 31" xfId="18969"/>
    <cellStyle name="Output 5 31 2" xfId="26315"/>
    <cellStyle name="Output 5 32" xfId="18970"/>
    <cellStyle name="Output 5 32 2" xfId="26316"/>
    <cellStyle name="Output 5 33" xfId="18971"/>
    <cellStyle name="Output 5 33 2" xfId="26317"/>
    <cellStyle name="Output 5 34" xfId="18972"/>
    <cellStyle name="Output 5 34 2" xfId="26318"/>
    <cellStyle name="Output 5 35" xfId="18973"/>
    <cellStyle name="Output 5 35 2" xfId="26319"/>
    <cellStyle name="Output 5 36" xfId="18974"/>
    <cellStyle name="Output 5 36 2" xfId="26320"/>
    <cellStyle name="Output 5 37" xfId="18975"/>
    <cellStyle name="Output 5 37 2" xfId="26321"/>
    <cellStyle name="Output 5 38" xfId="18976"/>
    <cellStyle name="Output 5 38 2" xfId="26322"/>
    <cellStyle name="Output 5 39" xfId="18977"/>
    <cellStyle name="Output 5 39 2" xfId="26323"/>
    <cellStyle name="Output 5 4" xfId="18978"/>
    <cellStyle name="Output 5 4 2" xfId="18979"/>
    <cellStyle name="Output 5 4 2 2" xfId="18980"/>
    <cellStyle name="Output 5 4 2 2 2" xfId="26326"/>
    <cellStyle name="Output 5 4 2 3" xfId="18981"/>
    <cellStyle name="Output 5 4 2 3 2" xfId="34914"/>
    <cellStyle name="Output 5 4 2 4" xfId="26325"/>
    <cellStyle name="Output 5 4 3" xfId="18982"/>
    <cellStyle name="Output 5 4 3 2" xfId="18983"/>
    <cellStyle name="Output 5 4 3 2 2" xfId="37959"/>
    <cellStyle name="Output 5 4 3 3" xfId="18984"/>
    <cellStyle name="Output 5 4 3 3 2" xfId="35257"/>
    <cellStyle name="Output 5 4 3 4" xfId="26327"/>
    <cellStyle name="Output 5 4 4" xfId="18985"/>
    <cellStyle name="Output 5 4 4 2" xfId="18986"/>
    <cellStyle name="Output 5 4 4 2 2" xfId="32013"/>
    <cellStyle name="Output 5 4 4 3" xfId="18987"/>
    <cellStyle name="Output 5 4 4 3 2" xfId="32640"/>
    <cellStyle name="Output 5 4 4 4" xfId="18988"/>
    <cellStyle name="Output 5 4 4 4 2" xfId="33185"/>
    <cellStyle name="Output 5 4 4 5" xfId="18989"/>
    <cellStyle name="Output 5 4 4 5 2" xfId="33407"/>
    <cellStyle name="Output 5 4 4 6" xfId="18990"/>
    <cellStyle name="Output 5 4 4 6 2" xfId="39068"/>
    <cellStyle name="Output 5 4 4 7" xfId="18991"/>
    <cellStyle name="Output 5 4 4 7 2" xfId="37958"/>
    <cellStyle name="Output 5 4 4 8" xfId="28796"/>
    <cellStyle name="Output 5 4 5" xfId="18992"/>
    <cellStyle name="Output 5 4 5 2" xfId="31224"/>
    <cellStyle name="Output 5 4 6" xfId="18993"/>
    <cellStyle name="Output 5 4 6 2" xfId="29330"/>
    <cellStyle name="Output 5 4 7" xfId="18994"/>
    <cellStyle name="Output 5 4 7 2" xfId="30794"/>
    <cellStyle name="Output 5 4 8" xfId="26324"/>
    <cellStyle name="Output 5 40" xfId="18995"/>
    <cellStyle name="Output 5 40 2" xfId="18996"/>
    <cellStyle name="Output 5 40 2 2" xfId="37960"/>
    <cellStyle name="Output 5 40 3" xfId="18997"/>
    <cellStyle name="Output 5 40 3 2" xfId="34896"/>
    <cellStyle name="Output 5 40 4" xfId="26328"/>
    <cellStyle name="Output 5 41" xfId="18998"/>
    <cellStyle name="Output 5 41 2" xfId="18999"/>
    <cellStyle name="Output 5 41 2 2" xfId="37961"/>
    <cellStyle name="Output 5 41 3" xfId="19000"/>
    <cellStyle name="Output 5 41 3 2" xfId="35239"/>
    <cellStyle name="Output 5 41 4" xfId="26329"/>
    <cellStyle name="Output 5 42" xfId="19001"/>
    <cellStyle name="Output 5 42 2" xfId="19002"/>
    <cellStyle name="Output 5 42 2 2" xfId="32000"/>
    <cellStyle name="Output 5 42 3" xfId="19003"/>
    <cellStyle name="Output 5 42 3 2" xfId="32605"/>
    <cellStyle name="Output 5 42 4" xfId="19004"/>
    <cellStyle name="Output 5 42 4 2" xfId="33182"/>
    <cellStyle name="Output 5 42 5" xfId="19005"/>
    <cellStyle name="Output 5 42 5 2" xfId="33404"/>
    <cellStyle name="Output 5 42 6" xfId="19006"/>
    <cellStyle name="Output 5 42 6 2" xfId="39065"/>
    <cellStyle name="Output 5 42 7" xfId="19007"/>
    <cellStyle name="Output 5 42 7 2" xfId="37923"/>
    <cellStyle name="Output 5 42 8" xfId="28793"/>
    <cellStyle name="Output 5 43" xfId="19008"/>
    <cellStyle name="Output 5 43 2" xfId="31227"/>
    <cellStyle name="Output 5 44" xfId="19009"/>
    <cellStyle name="Output 5 44 2" xfId="29328"/>
    <cellStyle name="Output 5 45" xfId="19010"/>
    <cellStyle name="Output 5 45 2" xfId="30796"/>
    <cellStyle name="Output 5 46" xfId="26255"/>
    <cellStyle name="Output 5 5" xfId="19011"/>
    <cellStyle name="Output 5 5 2" xfId="19012"/>
    <cellStyle name="Output 5 5 2 2" xfId="19013"/>
    <cellStyle name="Output 5 5 2 2 2" xfId="26332"/>
    <cellStyle name="Output 5 5 2 3" xfId="19014"/>
    <cellStyle name="Output 5 5 2 3 2" xfId="34915"/>
    <cellStyle name="Output 5 5 2 4" xfId="26331"/>
    <cellStyle name="Output 5 5 3" xfId="19015"/>
    <cellStyle name="Output 5 5 3 2" xfId="19016"/>
    <cellStyle name="Output 5 5 3 2 2" xfId="37963"/>
    <cellStyle name="Output 5 5 3 3" xfId="19017"/>
    <cellStyle name="Output 5 5 3 3 2" xfId="35258"/>
    <cellStyle name="Output 5 5 3 4" xfId="26333"/>
    <cellStyle name="Output 5 5 4" xfId="19018"/>
    <cellStyle name="Output 5 5 4 2" xfId="19019"/>
    <cellStyle name="Output 5 5 4 2 2" xfId="32016"/>
    <cellStyle name="Output 5 5 4 3" xfId="19020"/>
    <cellStyle name="Output 5 5 4 3 2" xfId="32642"/>
    <cellStyle name="Output 5 5 4 4" xfId="19021"/>
    <cellStyle name="Output 5 5 4 4 2" xfId="33186"/>
    <cellStyle name="Output 5 5 4 5" xfId="19022"/>
    <cellStyle name="Output 5 5 4 5 2" xfId="33408"/>
    <cellStyle name="Output 5 5 4 6" xfId="19023"/>
    <cellStyle name="Output 5 5 4 6 2" xfId="39069"/>
    <cellStyle name="Output 5 5 4 7" xfId="19024"/>
    <cellStyle name="Output 5 5 4 7 2" xfId="37962"/>
    <cellStyle name="Output 5 5 4 8" xfId="28797"/>
    <cellStyle name="Output 5 5 5" xfId="19025"/>
    <cellStyle name="Output 5 5 5 2" xfId="31223"/>
    <cellStyle name="Output 5 5 6" xfId="19026"/>
    <cellStyle name="Output 5 5 6 2" xfId="29331"/>
    <cellStyle name="Output 5 5 7" xfId="19027"/>
    <cellStyle name="Output 5 5 7 2" xfId="30793"/>
    <cellStyle name="Output 5 5 8" xfId="26330"/>
    <cellStyle name="Output 5 6" xfId="19028"/>
    <cellStyle name="Output 5 6 2" xfId="19029"/>
    <cellStyle name="Output 5 6 2 2" xfId="19030"/>
    <cellStyle name="Output 5 6 2 2 2" xfId="26336"/>
    <cellStyle name="Output 5 6 2 3" xfId="19031"/>
    <cellStyle name="Output 5 6 2 3 2" xfId="34916"/>
    <cellStyle name="Output 5 6 2 4" xfId="26335"/>
    <cellStyle name="Output 5 6 3" xfId="19032"/>
    <cellStyle name="Output 5 6 3 2" xfId="19033"/>
    <cellStyle name="Output 5 6 3 2 2" xfId="37965"/>
    <cellStyle name="Output 5 6 3 3" xfId="19034"/>
    <cellStyle name="Output 5 6 3 3 2" xfId="35259"/>
    <cellStyle name="Output 5 6 3 4" xfId="26337"/>
    <cellStyle name="Output 5 6 4" xfId="19035"/>
    <cellStyle name="Output 5 6 4 2" xfId="19036"/>
    <cellStyle name="Output 5 6 4 2 2" xfId="32019"/>
    <cellStyle name="Output 5 6 4 3" xfId="19037"/>
    <cellStyle name="Output 5 6 4 3 2" xfId="32646"/>
    <cellStyle name="Output 5 6 4 4" xfId="19038"/>
    <cellStyle name="Output 5 6 4 4 2" xfId="33187"/>
    <cellStyle name="Output 5 6 4 5" xfId="19039"/>
    <cellStyle name="Output 5 6 4 5 2" xfId="33409"/>
    <cellStyle name="Output 5 6 4 6" xfId="19040"/>
    <cellStyle name="Output 5 6 4 6 2" xfId="39070"/>
    <cellStyle name="Output 5 6 4 7" xfId="19041"/>
    <cellStyle name="Output 5 6 4 7 2" xfId="37964"/>
    <cellStyle name="Output 5 6 4 8" xfId="28798"/>
    <cellStyle name="Output 5 6 5" xfId="19042"/>
    <cellStyle name="Output 5 6 5 2" xfId="31222"/>
    <cellStyle name="Output 5 6 6" xfId="19043"/>
    <cellStyle name="Output 5 6 6 2" xfId="29332"/>
    <cellStyle name="Output 5 6 7" xfId="19044"/>
    <cellStyle name="Output 5 6 7 2" xfId="30792"/>
    <cellStyle name="Output 5 6 8" xfId="26334"/>
    <cellStyle name="Output 5 7" xfId="19045"/>
    <cellStyle name="Output 5 7 2" xfId="19046"/>
    <cellStyle name="Output 5 7 2 2" xfId="19047"/>
    <cellStyle name="Output 5 7 2 2 2" xfId="37966"/>
    <cellStyle name="Output 5 7 2 3" xfId="19048"/>
    <cellStyle name="Output 5 7 2 3 2" xfId="34917"/>
    <cellStyle name="Output 5 7 2 4" xfId="26339"/>
    <cellStyle name="Output 5 7 3" xfId="19049"/>
    <cellStyle name="Output 5 7 3 2" xfId="19050"/>
    <cellStyle name="Output 5 7 3 2 2" xfId="37967"/>
    <cellStyle name="Output 5 7 3 3" xfId="19051"/>
    <cellStyle name="Output 5 7 3 3 2" xfId="35260"/>
    <cellStyle name="Output 5 7 3 4" xfId="26340"/>
    <cellStyle name="Output 5 7 4" xfId="19052"/>
    <cellStyle name="Output 5 7 4 2" xfId="35761"/>
    <cellStyle name="Output 5 7 5" xfId="26338"/>
    <cellStyle name="Output 5 8" xfId="19053"/>
    <cellStyle name="Output 5 8 2" xfId="19054"/>
    <cellStyle name="Output 5 8 2 2" xfId="19055"/>
    <cellStyle name="Output 5 8 2 2 2" xfId="37968"/>
    <cellStyle name="Output 5 8 2 3" xfId="19056"/>
    <cellStyle name="Output 5 8 2 3 2" xfId="34918"/>
    <cellStyle name="Output 5 8 2 4" xfId="26342"/>
    <cellStyle name="Output 5 8 3" xfId="19057"/>
    <cellStyle name="Output 5 8 3 2" xfId="19058"/>
    <cellStyle name="Output 5 8 3 2 2" xfId="37969"/>
    <cellStyle name="Output 5 8 3 3" xfId="19059"/>
    <cellStyle name="Output 5 8 3 3 2" xfId="35261"/>
    <cellStyle name="Output 5 8 3 4" xfId="26343"/>
    <cellStyle name="Output 5 8 4" xfId="19060"/>
    <cellStyle name="Output 5 8 4 2" xfId="35762"/>
    <cellStyle name="Output 5 8 5" xfId="26341"/>
    <cellStyle name="Output 5 9" xfId="19061"/>
    <cellStyle name="Output 5 9 2" xfId="19062"/>
    <cellStyle name="Output 5 9 2 2" xfId="19063"/>
    <cellStyle name="Output 5 9 2 2 2" xfId="37970"/>
    <cellStyle name="Output 5 9 2 3" xfId="19064"/>
    <cellStyle name="Output 5 9 2 3 2" xfId="34919"/>
    <cellStyle name="Output 5 9 2 4" xfId="26345"/>
    <cellStyle name="Output 5 9 3" xfId="19065"/>
    <cellStyle name="Output 5 9 3 2" xfId="19066"/>
    <cellStyle name="Output 5 9 3 2 2" xfId="37971"/>
    <cellStyle name="Output 5 9 3 3" xfId="19067"/>
    <cellStyle name="Output 5 9 3 3 2" xfId="35262"/>
    <cellStyle name="Output 5 9 3 4" xfId="26346"/>
    <cellStyle name="Output 5 9 4" xfId="19068"/>
    <cellStyle name="Output 5 9 4 2" xfId="35763"/>
    <cellStyle name="Output 5 9 5" xfId="26344"/>
    <cellStyle name="Output 6" xfId="19069"/>
    <cellStyle name="Output 6 10" xfId="19070"/>
    <cellStyle name="Output 6 10 2" xfId="19071"/>
    <cellStyle name="Output 6 10 2 2" xfId="19072"/>
    <cellStyle name="Output 6 10 2 2 2" xfId="37973"/>
    <cellStyle name="Output 6 10 2 3" xfId="19073"/>
    <cellStyle name="Output 6 10 2 3 2" xfId="34921"/>
    <cellStyle name="Output 6 10 2 4" xfId="26349"/>
    <cellStyle name="Output 6 10 3" xfId="19074"/>
    <cellStyle name="Output 6 10 3 2" xfId="19075"/>
    <cellStyle name="Output 6 10 3 2 2" xfId="37974"/>
    <cellStyle name="Output 6 10 3 3" xfId="19076"/>
    <cellStyle name="Output 6 10 3 3 2" xfId="35264"/>
    <cellStyle name="Output 6 10 3 4" xfId="26350"/>
    <cellStyle name="Output 6 10 4" xfId="19077"/>
    <cellStyle name="Output 6 10 4 2" xfId="35764"/>
    <cellStyle name="Output 6 10 5" xfId="26348"/>
    <cellStyle name="Output 6 11" xfId="19078"/>
    <cellStyle name="Output 6 11 2" xfId="19079"/>
    <cellStyle name="Output 6 11 2 2" xfId="19080"/>
    <cellStyle name="Output 6 11 2 2 2" xfId="37975"/>
    <cellStyle name="Output 6 11 2 3" xfId="19081"/>
    <cellStyle name="Output 6 11 2 3 2" xfId="34922"/>
    <cellStyle name="Output 6 11 2 4" xfId="26352"/>
    <cellStyle name="Output 6 11 3" xfId="19082"/>
    <cellStyle name="Output 6 11 3 2" xfId="19083"/>
    <cellStyle name="Output 6 11 3 2 2" xfId="37976"/>
    <cellStyle name="Output 6 11 3 3" xfId="19084"/>
    <cellStyle name="Output 6 11 3 3 2" xfId="35265"/>
    <cellStyle name="Output 6 11 3 4" xfId="26353"/>
    <cellStyle name="Output 6 11 4" xfId="19085"/>
    <cellStyle name="Output 6 11 4 2" xfId="35765"/>
    <cellStyle name="Output 6 11 5" xfId="26351"/>
    <cellStyle name="Output 6 12" xfId="19086"/>
    <cellStyle name="Output 6 12 2" xfId="19087"/>
    <cellStyle name="Output 6 12 2 2" xfId="19088"/>
    <cellStyle name="Output 6 12 2 2 2" xfId="37977"/>
    <cellStyle name="Output 6 12 2 3" xfId="19089"/>
    <cellStyle name="Output 6 12 2 3 2" xfId="34923"/>
    <cellStyle name="Output 6 12 2 4" xfId="26355"/>
    <cellStyle name="Output 6 12 3" xfId="19090"/>
    <cellStyle name="Output 6 12 3 2" xfId="19091"/>
    <cellStyle name="Output 6 12 3 2 2" xfId="37978"/>
    <cellStyle name="Output 6 12 3 3" xfId="19092"/>
    <cellStyle name="Output 6 12 3 3 2" xfId="35266"/>
    <cellStyle name="Output 6 12 3 4" xfId="26356"/>
    <cellStyle name="Output 6 12 4" xfId="19093"/>
    <cellStyle name="Output 6 12 4 2" xfId="35766"/>
    <cellStyle name="Output 6 12 5" xfId="26354"/>
    <cellStyle name="Output 6 13" xfId="19094"/>
    <cellStyle name="Output 6 13 2" xfId="19095"/>
    <cellStyle name="Output 6 13 2 2" xfId="19096"/>
    <cellStyle name="Output 6 13 2 2 2" xfId="37979"/>
    <cellStyle name="Output 6 13 2 3" xfId="19097"/>
    <cellStyle name="Output 6 13 2 3 2" xfId="34924"/>
    <cellStyle name="Output 6 13 2 4" xfId="26358"/>
    <cellStyle name="Output 6 13 3" xfId="19098"/>
    <cellStyle name="Output 6 13 3 2" xfId="19099"/>
    <cellStyle name="Output 6 13 3 2 2" xfId="37980"/>
    <cellStyle name="Output 6 13 3 3" xfId="19100"/>
    <cellStyle name="Output 6 13 3 3 2" xfId="35267"/>
    <cellStyle name="Output 6 13 3 4" xfId="26359"/>
    <cellStyle name="Output 6 13 4" xfId="19101"/>
    <cellStyle name="Output 6 13 4 2" xfId="35767"/>
    <cellStyle name="Output 6 13 5" xfId="26357"/>
    <cellStyle name="Output 6 14" xfId="19102"/>
    <cellStyle name="Output 6 14 2" xfId="19103"/>
    <cellStyle name="Output 6 14 2 2" xfId="19104"/>
    <cellStyle name="Output 6 14 2 2 2" xfId="37981"/>
    <cellStyle name="Output 6 14 2 3" xfId="19105"/>
    <cellStyle name="Output 6 14 2 3 2" xfId="34925"/>
    <cellStyle name="Output 6 14 2 4" xfId="26361"/>
    <cellStyle name="Output 6 14 3" xfId="19106"/>
    <cellStyle name="Output 6 14 3 2" xfId="19107"/>
    <cellStyle name="Output 6 14 3 2 2" xfId="37982"/>
    <cellStyle name="Output 6 14 3 3" xfId="19108"/>
    <cellStyle name="Output 6 14 3 3 2" xfId="35268"/>
    <cellStyle name="Output 6 14 3 4" xfId="26362"/>
    <cellStyle name="Output 6 14 4" xfId="19109"/>
    <cellStyle name="Output 6 14 4 2" xfId="35768"/>
    <cellStyle name="Output 6 14 5" xfId="26360"/>
    <cellStyle name="Output 6 15" xfId="19110"/>
    <cellStyle name="Output 6 15 2" xfId="19111"/>
    <cellStyle name="Output 6 15 2 2" xfId="19112"/>
    <cellStyle name="Output 6 15 2 2 2" xfId="37983"/>
    <cellStyle name="Output 6 15 2 3" xfId="19113"/>
    <cellStyle name="Output 6 15 2 3 2" xfId="34926"/>
    <cellStyle name="Output 6 15 2 4" xfId="26364"/>
    <cellStyle name="Output 6 15 3" xfId="19114"/>
    <cellStyle name="Output 6 15 3 2" xfId="19115"/>
    <cellStyle name="Output 6 15 3 2 2" xfId="37984"/>
    <cellStyle name="Output 6 15 3 3" xfId="19116"/>
    <cellStyle name="Output 6 15 3 3 2" xfId="35269"/>
    <cellStyle name="Output 6 15 3 4" xfId="26365"/>
    <cellStyle name="Output 6 15 4" xfId="19117"/>
    <cellStyle name="Output 6 15 4 2" xfId="35769"/>
    <cellStyle name="Output 6 15 5" xfId="26363"/>
    <cellStyle name="Output 6 16" xfId="19118"/>
    <cellStyle name="Output 6 16 2" xfId="19119"/>
    <cellStyle name="Output 6 16 2 2" xfId="19120"/>
    <cellStyle name="Output 6 16 2 2 2" xfId="37985"/>
    <cellStyle name="Output 6 16 2 3" xfId="19121"/>
    <cellStyle name="Output 6 16 2 3 2" xfId="34927"/>
    <cellStyle name="Output 6 16 2 4" xfId="26367"/>
    <cellStyle name="Output 6 16 3" xfId="19122"/>
    <cellStyle name="Output 6 16 3 2" xfId="19123"/>
    <cellStyle name="Output 6 16 3 2 2" xfId="37986"/>
    <cellStyle name="Output 6 16 3 3" xfId="19124"/>
    <cellStyle name="Output 6 16 3 3 2" xfId="35270"/>
    <cellStyle name="Output 6 16 3 4" xfId="26368"/>
    <cellStyle name="Output 6 16 4" xfId="19125"/>
    <cellStyle name="Output 6 16 4 2" xfId="35770"/>
    <cellStyle name="Output 6 16 5" xfId="26366"/>
    <cellStyle name="Output 6 17" xfId="19126"/>
    <cellStyle name="Output 6 17 2" xfId="19127"/>
    <cellStyle name="Output 6 17 2 2" xfId="19128"/>
    <cellStyle name="Output 6 17 2 2 2" xfId="37987"/>
    <cellStyle name="Output 6 17 2 3" xfId="19129"/>
    <cellStyle name="Output 6 17 2 3 2" xfId="34928"/>
    <cellStyle name="Output 6 17 2 4" xfId="26370"/>
    <cellStyle name="Output 6 17 3" xfId="19130"/>
    <cellStyle name="Output 6 17 3 2" xfId="19131"/>
    <cellStyle name="Output 6 17 3 2 2" xfId="37988"/>
    <cellStyle name="Output 6 17 3 3" xfId="19132"/>
    <cellStyle name="Output 6 17 3 3 2" xfId="35271"/>
    <cellStyle name="Output 6 17 3 4" xfId="26371"/>
    <cellStyle name="Output 6 17 4" xfId="19133"/>
    <cellStyle name="Output 6 17 4 2" xfId="35771"/>
    <cellStyle name="Output 6 17 5" xfId="26369"/>
    <cellStyle name="Output 6 18" xfId="19134"/>
    <cellStyle name="Output 6 18 2" xfId="19135"/>
    <cellStyle name="Output 6 18 2 2" xfId="19136"/>
    <cellStyle name="Output 6 18 2 2 2" xfId="37989"/>
    <cellStyle name="Output 6 18 2 3" xfId="19137"/>
    <cellStyle name="Output 6 18 2 3 2" xfId="34929"/>
    <cellStyle name="Output 6 18 2 4" xfId="26373"/>
    <cellStyle name="Output 6 18 3" xfId="19138"/>
    <cellStyle name="Output 6 18 3 2" xfId="19139"/>
    <cellStyle name="Output 6 18 3 2 2" xfId="37990"/>
    <cellStyle name="Output 6 18 3 3" xfId="19140"/>
    <cellStyle name="Output 6 18 3 3 2" xfId="35272"/>
    <cellStyle name="Output 6 18 3 4" xfId="26374"/>
    <cellStyle name="Output 6 18 4" xfId="19141"/>
    <cellStyle name="Output 6 18 4 2" xfId="35772"/>
    <cellStyle name="Output 6 18 5" xfId="26372"/>
    <cellStyle name="Output 6 19" xfId="19142"/>
    <cellStyle name="Output 6 19 2" xfId="19143"/>
    <cellStyle name="Output 6 19 2 2" xfId="19144"/>
    <cellStyle name="Output 6 19 2 2 2" xfId="37991"/>
    <cellStyle name="Output 6 19 2 3" xfId="19145"/>
    <cellStyle name="Output 6 19 2 3 2" xfId="34930"/>
    <cellStyle name="Output 6 19 2 4" xfId="26376"/>
    <cellStyle name="Output 6 19 3" xfId="19146"/>
    <cellStyle name="Output 6 19 3 2" xfId="19147"/>
    <cellStyle name="Output 6 19 3 2 2" xfId="37992"/>
    <cellStyle name="Output 6 19 3 3" xfId="19148"/>
    <cellStyle name="Output 6 19 3 3 2" xfId="35273"/>
    <cellStyle name="Output 6 19 3 4" xfId="26377"/>
    <cellStyle name="Output 6 19 4" xfId="19149"/>
    <cellStyle name="Output 6 19 4 2" xfId="35773"/>
    <cellStyle name="Output 6 19 5" xfId="26375"/>
    <cellStyle name="Output 6 2" xfId="19150"/>
    <cellStyle name="Output 6 2 2" xfId="19151"/>
    <cellStyle name="Output 6 2 2 2" xfId="19152"/>
    <cellStyle name="Output 6 2 2 2 2" xfId="26380"/>
    <cellStyle name="Output 6 2 2 3" xfId="19153"/>
    <cellStyle name="Output 6 2 2 3 2" xfId="34931"/>
    <cellStyle name="Output 6 2 2 4" xfId="26379"/>
    <cellStyle name="Output 6 2 3" xfId="19154"/>
    <cellStyle name="Output 6 2 3 2" xfId="19155"/>
    <cellStyle name="Output 6 2 3 2 2" xfId="37994"/>
    <cellStyle name="Output 6 2 3 3" xfId="19156"/>
    <cellStyle name="Output 6 2 3 3 2" xfId="35274"/>
    <cellStyle name="Output 6 2 3 4" xfId="26381"/>
    <cellStyle name="Output 6 2 4" xfId="19157"/>
    <cellStyle name="Output 6 2 4 2" xfId="19158"/>
    <cellStyle name="Output 6 2 4 2 2" xfId="32028"/>
    <cellStyle name="Output 6 2 4 3" xfId="19159"/>
    <cellStyle name="Output 6 2 4 3 2" xfId="32671"/>
    <cellStyle name="Output 6 2 4 4" xfId="19160"/>
    <cellStyle name="Output 6 2 4 4 2" xfId="33189"/>
    <cellStyle name="Output 6 2 4 5" xfId="19161"/>
    <cellStyle name="Output 6 2 4 5 2" xfId="33411"/>
    <cellStyle name="Output 6 2 4 6" xfId="19162"/>
    <cellStyle name="Output 6 2 4 6 2" xfId="39072"/>
    <cellStyle name="Output 6 2 4 7" xfId="19163"/>
    <cellStyle name="Output 6 2 4 7 2" xfId="37993"/>
    <cellStyle name="Output 6 2 4 8" xfId="28800"/>
    <cellStyle name="Output 6 2 5" xfId="19164"/>
    <cellStyle name="Output 6 2 5 2" xfId="31220"/>
    <cellStyle name="Output 6 2 6" xfId="19165"/>
    <cellStyle name="Output 6 2 6 2" xfId="29334"/>
    <cellStyle name="Output 6 2 7" xfId="19166"/>
    <cellStyle name="Output 6 2 7 2" xfId="30790"/>
    <cellStyle name="Output 6 2 8" xfId="26378"/>
    <cellStyle name="Output 6 20" xfId="19167"/>
    <cellStyle name="Output 6 20 2" xfId="19168"/>
    <cellStyle name="Output 6 20 2 2" xfId="19169"/>
    <cellStyle name="Output 6 20 2 2 2" xfId="37995"/>
    <cellStyle name="Output 6 20 2 3" xfId="19170"/>
    <cellStyle name="Output 6 20 2 3 2" xfId="34932"/>
    <cellStyle name="Output 6 20 2 4" xfId="26383"/>
    <cellStyle name="Output 6 20 3" xfId="19171"/>
    <cellStyle name="Output 6 20 3 2" xfId="19172"/>
    <cellStyle name="Output 6 20 3 2 2" xfId="37996"/>
    <cellStyle name="Output 6 20 3 3" xfId="19173"/>
    <cellStyle name="Output 6 20 3 3 2" xfId="35275"/>
    <cellStyle name="Output 6 20 3 4" xfId="26384"/>
    <cellStyle name="Output 6 20 4" xfId="19174"/>
    <cellStyle name="Output 6 20 4 2" xfId="35774"/>
    <cellStyle name="Output 6 20 5" xfId="26382"/>
    <cellStyle name="Output 6 21" xfId="19175"/>
    <cellStyle name="Output 6 21 2" xfId="19176"/>
    <cellStyle name="Output 6 21 2 2" xfId="19177"/>
    <cellStyle name="Output 6 21 2 2 2" xfId="37997"/>
    <cellStyle name="Output 6 21 2 3" xfId="19178"/>
    <cellStyle name="Output 6 21 2 3 2" xfId="34933"/>
    <cellStyle name="Output 6 21 2 4" xfId="26386"/>
    <cellStyle name="Output 6 21 3" xfId="19179"/>
    <cellStyle name="Output 6 21 3 2" xfId="19180"/>
    <cellStyle name="Output 6 21 3 2 2" xfId="37998"/>
    <cellStyle name="Output 6 21 3 3" xfId="19181"/>
    <cellStyle name="Output 6 21 3 3 2" xfId="35276"/>
    <cellStyle name="Output 6 21 3 4" xfId="26387"/>
    <cellStyle name="Output 6 21 4" xfId="19182"/>
    <cellStyle name="Output 6 21 4 2" xfId="35775"/>
    <cellStyle name="Output 6 21 5" xfId="26385"/>
    <cellStyle name="Output 6 22" xfId="19183"/>
    <cellStyle name="Output 6 22 2" xfId="19184"/>
    <cellStyle name="Output 6 22 2 2" xfId="19185"/>
    <cellStyle name="Output 6 22 2 2 2" xfId="37999"/>
    <cellStyle name="Output 6 22 2 3" xfId="19186"/>
    <cellStyle name="Output 6 22 2 3 2" xfId="34934"/>
    <cellStyle name="Output 6 22 2 4" xfId="26389"/>
    <cellStyle name="Output 6 22 3" xfId="19187"/>
    <cellStyle name="Output 6 22 3 2" xfId="19188"/>
    <cellStyle name="Output 6 22 3 2 2" xfId="38000"/>
    <cellStyle name="Output 6 22 3 3" xfId="19189"/>
    <cellStyle name="Output 6 22 3 3 2" xfId="35277"/>
    <cellStyle name="Output 6 22 3 4" xfId="26390"/>
    <cellStyle name="Output 6 22 4" xfId="19190"/>
    <cellStyle name="Output 6 22 4 2" xfId="35776"/>
    <cellStyle name="Output 6 22 5" xfId="26388"/>
    <cellStyle name="Output 6 23" xfId="19191"/>
    <cellStyle name="Output 6 23 2" xfId="19192"/>
    <cellStyle name="Output 6 23 2 2" xfId="19193"/>
    <cellStyle name="Output 6 23 2 2 2" xfId="38001"/>
    <cellStyle name="Output 6 23 2 3" xfId="19194"/>
    <cellStyle name="Output 6 23 2 3 2" xfId="34935"/>
    <cellStyle name="Output 6 23 2 4" xfId="26392"/>
    <cellStyle name="Output 6 23 3" xfId="19195"/>
    <cellStyle name="Output 6 23 3 2" xfId="19196"/>
    <cellStyle name="Output 6 23 3 2 2" xfId="38002"/>
    <cellStyle name="Output 6 23 3 3" xfId="19197"/>
    <cellStyle name="Output 6 23 3 3 2" xfId="35278"/>
    <cellStyle name="Output 6 23 3 4" xfId="26393"/>
    <cellStyle name="Output 6 23 4" xfId="19198"/>
    <cellStyle name="Output 6 23 4 2" xfId="35777"/>
    <cellStyle name="Output 6 23 5" xfId="26391"/>
    <cellStyle name="Output 6 24" xfId="19199"/>
    <cellStyle name="Output 6 24 2" xfId="19200"/>
    <cellStyle name="Output 6 24 2 2" xfId="19201"/>
    <cellStyle name="Output 6 24 2 2 2" xfId="38003"/>
    <cellStyle name="Output 6 24 2 3" xfId="19202"/>
    <cellStyle name="Output 6 24 2 3 2" xfId="34936"/>
    <cellStyle name="Output 6 24 2 4" xfId="26395"/>
    <cellStyle name="Output 6 24 3" xfId="19203"/>
    <cellStyle name="Output 6 24 3 2" xfId="19204"/>
    <cellStyle name="Output 6 24 3 2 2" xfId="38004"/>
    <cellStyle name="Output 6 24 3 3" xfId="19205"/>
    <cellStyle name="Output 6 24 3 3 2" xfId="35279"/>
    <cellStyle name="Output 6 24 3 4" xfId="26396"/>
    <cellStyle name="Output 6 24 4" xfId="19206"/>
    <cellStyle name="Output 6 24 4 2" xfId="35778"/>
    <cellStyle name="Output 6 24 5" xfId="26394"/>
    <cellStyle name="Output 6 25" xfId="19207"/>
    <cellStyle name="Output 6 25 2" xfId="26397"/>
    <cellStyle name="Output 6 26" xfId="19208"/>
    <cellStyle name="Output 6 26 2" xfId="26398"/>
    <cellStyle name="Output 6 27" xfId="19209"/>
    <cellStyle name="Output 6 27 2" xfId="26399"/>
    <cellStyle name="Output 6 28" xfId="19210"/>
    <cellStyle name="Output 6 28 2" xfId="26400"/>
    <cellStyle name="Output 6 29" xfId="19211"/>
    <cellStyle name="Output 6 29 2" xfId="26401"/>
    <cellStyle name="Output 6 3" xfId="19212"/>
    <cellStyle name="Output 6 3 2" xfId="19213"/>
    <cellStyle name="Output 6 3 2 2" xfId="19214"/>
    <cellStyle name="Output 6 3 2 2 2" xfId="26404"/>
    <cellStyle name="Output 6 3 2 3" xfId="19215"/>
    <cellStyle name="Output 6 3 2 3 2" xfId="34937"/>
    <cellStyle name="Output 6 3 2 4" xfId="26403"/>
    <cellStyle name="Output 6 3 3" xfId="19216"/>
    <cellStyle name="Output 6 3 3 2" xfId="19217"/>
    <cellStyle name="Output 6 3 3 2 2" xfId="38006"/>
    <cellStyle name="Output 6 3 3 3" xfId="19218"/>
    <cellStyle name="Output 6 3 3 3 2" xfId="35280"/>
    <cellStyle name="Output 6 3 3 4" xfId="26405"/>
    <cellStyle name="Output 6 3 4" xfId="19219"/>
    <cellStyle name="Output 6 3 4 2" xfId="19220"/>
    <cellStyle name="Output 6 3 4 2 2" xfId="32035"/>
    <cellStyle name="Output 6 3 4 3" xfId="19221"/>
    <cellStyle name="Output 6 3 4 3 2" xfId="32679"/>
    <cellStyle name="Output 6 3 4 4" xfId="19222"/>
    <cellStyle name="Output 6 3 4 4 2" xfId="33190"/>
    <cellStyle name="Output 6 3 4 5" xfId="19223"/>
    <cellStyle name="Output 6 3 4 5 2" xfId="33412"/>
    <cellStyle name="Output 6 3 4 6" xfId="19224"/>
    <cellStyle name="Output 6 3 4 6 2" xfId="39073"/>
    <cellStyle name="Output 6 3 4 7" xfId="19225"/>
    <cellStyle name="Output 6 3 4 7 2" xfId="38005"/>
    <cellStyle name="Output 6 3 4 8" xfId="28801"/>
    <cellStyle name="Output 6 3 5" xfId="19226"/>
    <cellStyle name="Output 6 3 5 2" xfId="31218"/>
    <cellStyle name="Output 6 3 6" xfId="19227"/>
    <cellStyle name="Output 6 3 6 2" xfId="29335"/>
    <cellStyle name="Output 6 3 7" xfId="19228"/>
    <cellStyle name="Output 6 3 7 2" xfId="30789"/>
    <cellStyle name="Output 6 3 8" xfId="26402"/>
    <cellStyle name="Output 6 30" xfId="19229"/>
    <cellStyle name="Output 6 30 2" xfId="26406"/>
    <cellStyle name="Output 6 31" xfId="19230"/>
    <cellStyle name="Output 6 31 2" xfId="26407"/>
    <cellStyle name="Output 6 32" xfId="19231"/>
    <cellStyle name="Output 6 32 2" xfId="26408"/>
    <cellStyle name="Output 6 33" xfId="19232"/>
    <cellStyle name="Output 6 33 2" xfId="26409"/>
    <cellStyle name="Output 6 34" xfId="19233"/>
    <cellStyle name="Output 6 34 2" xfId="26410"/>
    <cellStyle name="Output 6 35" xfId="19234"/>
    <cellStyle name="Output 6 35 2" xfId="26411"/>
    <cellStyle name="Output 6 36" xfId="19235"/>
    <cellStyle name="Output 6 36 2" xfId="26412"/>
    <cellStyle name="Output 6 37" xfId="19236"/>
    <cellStyle name="Output 6 37 2" xfId="26413"/>
    <cellStyle name="Output 6 38" xfId="19237"/>
    <cellStyle name="Output 6 38 2" xfId="26414"/>
    <cellStyle name="Output 6 39" xfId="19238"/>
    <cellStyle name="Output 6 39 2" xfId="26415"/>
    <cellStyle name="Output 6 4" xfId="19239"/>
    <cellStyle name="Output 6 4 2" xfId="19240"/>
    <cellStyle name="Output 6 4 2 2" xfId="19241"/>
    <cellStyle name="Output 6 4 2 2 2" xfId="26418"/>
    <cellStyle name="Output 6 4 2 3" xfId="19242"/>
    <cellStyle name="Output 6 4 2 3 2" xfId="34938"/>
    <cellStyle name="Output 6 4 2 4" xfId="26417"/>
    <cellStyle name="Output 6 4 3" xfId="19243"/>
    <cellStyle name="Output 6 4 3 2" xfId="19244"/>
    <cellStyle name="Output 6 4 3 2 2" xfId="38008"/>
    <cellStyle name="Output 6 4 3 3" xfId="19245"/>
    <cellStyle name="Output 6 4 3 3 2" xfId="35281"/>
    <cellStyle name="Output 6 4 3 4" xfId="26419"/>
    <cellStyle name="Output 6 4 4" xfId="19246"/>
    <cellStyle name="Output 6 4 4 2" xfId="19247"/>
    <cellStyle name="Output 6 4 4 2 2" xfId="32040"/>
    <cellStyle name="Output 6 4 4 3" xfId="19248"/>
    <cellStyle name="Output 6 4 4 3 2" xfId="32685"/>
    <cellStyle name="Output 6 4 4 4" xfId="19249"/>
    <cellStyle name="Output 6 4 4 4 2" xfId="33191"/>
    <cellStyle name="Output 6 4 4 5" xfId="19250"/>
    <cellStyle name="Output 6 4 4 5 2" xfId="33413"/>
    <cellStyle name="Output 6 4 4 6" xfId="19251"/>
    <cellStyle name="Output 6 4 4 6 2" xfId="39074"/>
    <cellStyle name="Output 6 4 4 7" xfId="19252"/>
    <cellStyle name="Output 6 4 4 7 2" xfId="38007"/>
    <cellStyle name="Output 6 4 4 8" xfId="28802"/>
    <cellStyle name="Output 6 4 5" xfId="19253"/>
    <cellStyle name="Output 6 4 5 2" xfId="31217"/>
    <cellStyle name="Output 6 4 6" xfId="19254"/>
    <cellStyle name="Output 6 4 6 2" xfId="29336"/>
    <cellStyle name="Output 6 4 7" xfId="19255"/>
    <cellStyle name="Output 6 4 7 2" xfId="30787"/>
    <cellStyle name="Output 6 4 8" xfId="26416"/>
    <cellStyle name="Output 6 40" xfId="19256"/>
    <cellStyle name="Output 6 40 2" xfId="19257"/>
    <cellStyle name="Output 6 40 2 2" xfId="38009"/>
    <cellStyle name="Output 6 40 3" xfId="19258"/>
    <cellStyle name="Output 6 40 3 2" xfId="34920"/>
    <cellStyle name="Output 6 40 4" xfId="26420"/>
    <cellStyle name="Output 6 41" xfId="19259"/>
    <cellStyle name="Output 6 41 2" xfId="19260"/>
    <cellStyle name="Output 6 41 2 2" xfId="38010"/>
    <cellStyle name="Output 6 41 3" xfId="19261"/>
    <cellStyle name="Output 6 41 3 2" xfId="35263"/>
    <cellStyle name="Output 6 41 4" xfId="26421"/>
    <cellStyle name="Output 6 42" xfId="19262"/>
    <cellStyle name="Output 6 42 2" xfId="19263"/>
    <cellStyle name="Output 6 42 2 2" xfId="32021"/>
    <cellStyle name="Output 6 42 3" xfId="19264"/>
    <cellStyle name="Output 6 42 3 2" xfId="32651"/>
    <cellStyle name="Output 6 42 4" xfId="19265"/>
    <cellStyle name="Output 6 42 4 2" xfId="33188"/>
    <cellStyle name="Output 6 42 5" xfId="19266"/>
    <cellStyle name="Output 6 42 5 2" xfId="33410"/>
    <cellStyle name="Output 6 42 6" xfId="19267"/>
    <cellStyle name="Output 6 42 6 2" xfId="39071"/>
    <cellStyle name="Output 6 42 7" xfId="19268"/>
    <cellStyle name="Output 6 42 7 2" xfId="37972"/>
    <cellStyle name="Output 6 42 8" xfId="28799"/>
    <cellStyle name="Output 6 43" xfId="19269"/>
    <cellStyle name="Output 6 43 2" xfId="31221"/>
    <cellStyle name="Output 6 44" xfId="19270"/>
    <cellStyle name="Output 6 44 2" xfId="29333"/>
    <cellStyle name="Output 6 45" xfId="19271"/>
    <cellStyle name="Output 6 45 2" xfId="30791"/>
    <cellStyle name="Output 6 46" xfId="26347"/>
    <cellStyle name="Output 6 5" xfId="19272"/>
    <cellStyle name="Output 6 5 2" xfId="19273"/>
    <cellStyle name="Output 6 5 2 2" xfId="19274"/>
    <cellStyle name="Output 6 5 2 2 2" xfId="26424"/>
    <cellStyle name="Output 6 5 2 3" xfId="19275"/>
    <cellStyle name="Output 6 5 2 3 2" xfId="34939"/>
    <cellStyle name="Output 6 5 2 4" xfId="26423"/>
    <cellStyle name="Output 6 5 3" xfId="19276"/>
    <cellStyle name="Output 6 5 3 2" xfId="19277"/>
    <cellStyle name="Output 6 5 3 2 2" xfId="38012"/>
    <cellStyle name="Output 6 5 3 3" xfId="19278"/>
    <cellStyle name="Output 6 5 3 3 2" xfId="35282"/>
    <cellStyle name="Output 6 5 3 4" xfId="26425"/>
    <cellStyle name="Output 6 5 4" xfId="19279"/>
    <cellStyle name="Output 6 5 4 2" xfId="19280"/>
    <cellStyle name="Output 6 5 4 2 2" xfId="32041"/>
    <cellStyle name="Output 6 5 4 3" xfId="19281"/>
    <cellStyle name="Output 6 5 4 3 2" xfId="32688"/>
    <cellStyle name="Output 6 5 4 4" xfId="19282"/>
    <cellStyle name="Output 6 5 4 4 2" xfId="33192"/>
    <cellStyle name="Output 6 5 4 5" xfId="19283"/>
    <cellStyle name="Output 6 5 4 5 2" xfId="33414"/>
    <cellStyle name="Output 6 5 4 6" xfId="19284"/>
    <cellStyle name="Output 6 5 4 6 2" xfId="39075"/>
    <cellStyle name="Output 6 5 4 7" xfId="19285"/>
    <cellStyle name="Output 6 5 4 7 2" xfId="38011"/>
    <cellStyle name="Output 6 5 4 8" xfId="28803"/>
    <cellStyle name="Output 6 5 5" xfId="19286"/>
    <cellStyle name="Output 6 5 5 2" xfId="31216"/>
    <cellStyle name="Output 6 5 6" xfId="19287"/>
    <cellStyle name="Output 6 5 6 2" xfId="29337"/>
    <cellStyle name="Output 6 5 7" xfId="19288"/>
    <cellStyle name="Output 6 5 7 2" xfId="30786"/>
    <cellStyle name="Output 6 5 8" xfId="26422"/>
    <cellStyle name="Output 6 6" xfId="19289"/>
    <cellStyle name="Output 6 6 2" xfId="19290"/>
    <cellStyle name="Output 6 6 2 2" xfId="19291"/>
    <cellStyle name="Output 6 6 2 2 2" xfId="26428"/>
    <cellStyle name="Output 6 6 2 3" xfId="19292"/>
    <cellStyle name="Output 6 6 2 3 2" xfId="34940"/>
    <cellStyle name="Output 6 6 2 4" xfId="26427"/>
    <cellStyle name="Output 6 6 3" xfId="19293"/>
    <cellStyle name="Output 6 6 3 2" xfId="19294"/>
    <cellStyle name="Output 6 6 3 2 2" xfId="38014"/>
    <cellStyle name="Output 6 6 3 3" xfId="19295"/>
    <cellStyle name="Output 6 6 3 3 2" xfId="35283"/>
    <cellStyle name="Output 6 6 3 4" xfId="26429"/>
    <cellStyle name="Output 6 6 4" xfId="19296"/>
    <cellStyle name="Output 6 6 4 2" xfId="19297"/>
    <cellStyle name="Output 6 6 4 2 2" xfId="32042"/>
    <cellStyle name="Output 6 6 4 3" xfId="19298"/>
    <cellStyle name="Output 6 6 4 3 2" xfId="32692"/>
    <cellStyle name="Output 6 6 4 4" xfId="19299"/>
    <cellStyle name="Output 6 6 4 4 2" xfId="33193"/>
    <cellStyle name="Output 6 6 4 5" xfId="19300"/>
    <cellStyle name="Output 6 6 4 5 2" xfId="33415"/>
    <cellStyle name="Output 6 6 4 6" xfId="19301"/>
    <cellStyle name="Output 6 6 4 6 2" xfId="39076"/>
    <cellStyle name="Output 6 6 4 7" xfId="19302"/>
    <cellStyle name="Output 6 6 4 7 2" xfId="38013"/>
    <cellStyle name="Output 6 6 4 8" xfId="28804"/>
    <cellStyle name="Output 6 6 5" xfId="19303"/>
    <cellStyle name="Output 6 6 5 2" xfId="31214"/>
    <cellStyle name="Output 6 6 6" xfId="19304"/>
    <cellStyle name="Output 6 6 6 2" xfId="29338"/>
    <cellStyle name="Output 6 6 7" xfId="19305"/>
    <cellStyle name="Output 6 6 7 2" xfId="30785"/>
    <cellStyle name="Output 6 6 8" xfId="26426"/>
    <cellStyle name="Output 6 7" xfId="19306"/>
    <cellStyle name="Output 6 7 2" xfId="19307"/>
    <cellStyle name="Output 6 7 2 2" xfId="19308"/>
    <cellStyle name="Output 6 7 2 2 2" xfId="38015"/>
    <cellStyle name="Output 6 7 2 3" xfId="19309"/>
    <cellStyle name="Output 6 7 2 3 2" xfId="34941"/>
    <cellStyle name="Output 6 7 2 4" xfId="26431"/>
    <cellStyle name="Output 6 7 3" xfId="19310"/>
    <cellStyle name="Output 6 7 3 2" xfId="19311"/>
    <cellStyle name="Output 6 7 3 2 2" xfId="38016"/>
    <cellStyle name="Output 6 7 3 3" xfId="19312"/>
    <cellStyle name="Output 6 7 3 3 2" xfId="35284"/>
    <cellStyle name="Output 6 7 3 4" xfId="26432"/>
    <cellStyle name="Output 6 7 4" xfId="19313"/>
    <cellStyle name="Output 6 7 4 2" xfId="35779"/>
    <cellStyle name="Output 6 7 5" xfId="26430"/>
    <cellStyle name="Output 6 8" xfId="19314"/>
    <cellStyle name="Output 6 8 2" xfId="19315"/>
    <cellStyle name="Output 6 8 2 2" xfId="19316"/>
    <cellStyle name="Output 6 8 2 2 2" xfId="38017"/>
    <cellStyle name="Output 6 8 2 3" xfId="19317"/>
    <cellStyle name="Output 6 8 2 3 2" xfId="34942"/>
    <cellStyle name="Output 6 8 2 4" xfId="26434"/>
    <cellStyle name="Output 6 8 3" xfId="19318"/>
    <cellStyle name="Output 6 8 3 2" xfId="19319"/>
    <cellStyle name="Output 6 8 3 2 2" xfId="38018"/>
    <cellStyle name="Output 6 8 3 3" xfId="19320"/>
    <cellStyle name="Output 6 8 3 3 2" xfId="35285"/>
    <cellStyle name="Output 6 8 3 4" xfId="26435"/>
    <cellStyle name="Output 6 8 4" xfId="19321"/>
    <cellStyle name="Output 6 8 4 2" xfId="35780"/>
    <cellStyle name="Output 6 8 5" xfId="26433"/>
    <cellStyle name="Output 6 9" xfId="19322"/>
    <cellStyle name="Output 6 9 2" xfId="19323"/>
    <cellStyle name="Output 6 9 2 2" xfId="19324"/>
    <cellStyle name="Output 6 9 2 2 2" xfId="38019"/>
    <cellStyle name="Output 6 9 2 3" xfId="19325"/>
    <cellStyle name="Output 6 9 2 3 2" xfId="34943"/>
    <cellStyle name="Output 6 9 2 4" xfId="26437"/>
    <cellStyle name="Output 6 9 3" xfId="19326"/>
    <cellStyle name="Output 6 9 3 2" xfId="19327"/>
    <cellStyle name="Output 6 9 3 2 2" xfId="38020"/>
    <cellStyle name="Output 6 9 3 3" xfId="19328"/>
    <cellStyle name="Output 6 9 3 3 2" xfId="35286"/>
    <cellStyle name="Output 6 9 3 4" xfId="26438"/>
    <cellStyle name="Output 6 9 4" xfId="19329"/>
    <cellStyle name="Output 6 9 4 2" xfId="35781"/>
    <cellStyle name="Output 6 9 5" xfId="26436"/>
    <cellStyle name="Output 7" xfId="19330"/>
    <cellStyle name="Output 7 10" xfId="19331"/>
    <cellStyle name="Output 7 10 2" xfId="19332"/>
    <cellStyle name="Output 7 10 2 2" xfId="19333"/>
    <cellStyle name="Output 7 10 2 2 2" xfId="38022"/>
    <cellStyle name="Output 7 10 2 3" xfId="19334"/>
    <cellStyle name="Output 7 10 2 3 2" xfId="34945"/>
    <cellStyle name="Output 7 10 2 4" xfId="26441"/>
    <cellStyle name="Output 7 10 3" xfId="19335"/>
    <cellStyle name="Output 7 10 3 2" xfId="19336"/>
    <cellStyle name="Output 7 10 3 2 2" xfId="38023"/>
    <cellStyle name="Output 7 10 3 3" xfId="19337"/>
    <cellStyle name="Output 7 10 3 3 2" xfId="35288"/>
    <cellStyle name="Output 7 10 3 4" xfId="26442"/>
    <cellStyle name="Output 7 10 4" xfId="19338"/>
    <cellStyle name="Output 7 10 4 2" xfId="35782"/>
    <cellStyle name="Output 7 10 5" xfId="26440"/>
    <cellStyle name="Output 7 11" xfId="19339"/>
    <cellStyle name="Output 7 11 2" xfId="19340"/>
    <cellStyle name="Output 7 11 2 2" xfId="19341"/>
    <cellStyle name="Output 7 11 2 2 2" xfId="38024"/>
    <cellStyle name="Output 7 11 2 3" xfId="19342"/>
    <cellStyle name="Output 7 11 2 3 2" xfId="34946"/>
    <cellStyle name="Output 7 11 2 4" xfId="26444"/>
    <cellStyle name="Output 7 11 3" xfId="19343"/>
    <cellStyle name="Output 7 11 3 2" xfId="19344"/>
    <cellStyle name="Output 7 11 3 2 2" xfId="38025"/>
    <cellStyle name="Output 7 11 3 3" xfId="19345"/>
    <cellStyle name="Output 7 11 3 3 2" xfId="35289"/>
    <cellStyle name="Output 7 11 3 4" xfId="26445"/>
    <cellStyle name="Output 7 11 4" xfId="19346"/>
    <cellStyle name="Output 7 11 4 2" xfId="35783"/>
    <cellStyle name="Output 7 11 5" xfId="26443"/>
    <cellStyle name="Output 7 12" xfId="19347"/>
    <cellStyle name="Output 7 12 2" xfId="19348"/>
    <cellStyle name="Output 7 12 2 2" xfId="19349"/>
    <cellStyle name="Output 7 12 2 2 2" xfId="38026"/>
    <cellStyle name="Output 7 12 2 3" xfId="19350"/>
    <cellStyle name="Output 7 12 2 3 2" xfId="34947"/>
    <cellStyle name="Output 7 12 2 4" xfId="26447"/>
    <cellStyle name="Output 7 12 3" xfId="19351"/>
    <cellStyle name="Output 7 12 3 2" xfId="19352"/>
    <cellStyle name="Output 7 12 3 2 2" xfId="38027"/>
    <cellStyle name="Output 7 12 3 3" xfId="19353"/>
    <cellStyle name="Output 7 12 3 3 2" xfId="35290"/>
    <cellStyle name="Output 7 12 3 4" xfId="26448"/>
    <cellStyle name="Output 7 12 4" xfId="19354"/>
    <cellStyle name="Output 7 12 4 2" xfId="35784"/>
    <cellStyle name="Output 7 12 5" xfId="26446"/>
    <cellStyle name="Output 7 13" xfId="19355"/>
    <cellStyle name="Output 7 13 2" xfId="19356"/>
    <cellStyle name="Output 7 13 2 2" xfId="19357"/>
    <cellStyle name="Output 7 13 2 2 2" xfId="38028"/>
    <cellStyle name="Output 7 13 2 3" xfId="19358"/>
    <cellStyle name="Output 7 13 2 3 2" xfId="34948"/>
    <cellStyle name="Output 7 13 2 4" xfId="26450"/>
    <cellStyle name="Output 7 13 3" xfId="19359"/>
    <cellStyle name="Output 7 13 3 2" xfId="19360"/>
    <cellStyle name="Output 7 13 3 2 2" xfId="38029"/>
    <cellStyle name="Output 7 13 3 3" xfId="19361"/>
    <cellStyle name="Output 7 13 3 3 2" xfId="35291"/>
    <cellStyle name="Output 7 13 3 4" xfId="26451"/>
    <cellStyle name="Output 7 13 4" xfId="19362"/>
    <cellStyle name="Output 7 13 4 2" xfId="35785"/>
    <cellStyle name="Output 7 13 5" xfId="26449"/>
    <cellStyle name="Output 7 14" xfId="19363"/>
    <cellStyle name="Output 7 14 2" xfId="19364"/>
    <cellStyle name="Output 7 14 2 2" xfId="19365"/>
    <cellStyle name="Output 7 14 2 2 2" xfId="38030"/>
    <cellStyle name="Output 7 14 2 3" xfId="19366"/>
    <cellStyle name="Output 7 14 2 3 2" xfId="34949"/>
    <cellStyle name="Output 7 14 2 4" xfId="26453"/>
    <cellStyle name="Output 7 14 3" xfId="19367"/>
    <cellStyle name="Output 7 14 3 2" xfId="19368"/>
    <cellStyle name="Output 7 14 3 2 2" xfId="38031"/>
    <cellStyle name="Output 7 14 3 3" xfId="19369"/>
    <cellStyle name="Output 7 14 3 3 2" xfId="35292"/>
    <cellStyle name="Output 7 14 3 4" xfId="26454"/>
    <cellStyle name="Output 7 14 4" xfId="19370"/>
    <cellStyle name="Output 7 14 4 2" xfId="35786"/>
    <cellStyle name="Output 7 14 5" xfId="26452"/>
    <cellStyle name="Output 7 15" xfId="19371"/>
    <cellStyle name="Output 7 15 2" xfId="19372"/>
    <cellStyle name="Output 7 15 2 2" xfId="19373"/>
    <cellStyle name="Output 7 15 2 2 2" xfId="38032"/>
    <cellStyle name="Output 7 15 2 3" xfId="19374"/>
    <cellStyle name="Output 7 15 2 3 2" xfId="34950"/>
    <cellStyle name="Output 7 15 2 4" xfId="26456"/>
    <cellStyle name="Output 7 15 3" xfId="19375"/>
    <cellStyle name="Output 7 15 3 2" xfId="19376"/>
    <cellStyle name="Output 7 15 3 2 2" xfId="38033"/>
    <cellStyle name="Output 7 15 3 3" xfId="19377"/>
    <cellStyle name="Output 7 15 3 3 2" xfId="35293"/>
    <cellStyle name="Output 7 15 3 4" xfId="26457"/>
    <cellStyle name="Output 7 15 4" xfId="19378"/>
    <cellStyle name="Output 7 15 4 2" xfId="35787"/>
    <cellStyle name="Output 7 15 5" xfId="26455"/>
    <cellStyle name="Output 7 16" xfId="19379"/>
    <cellStyle name="Output 7 16 2" xfId="19380"/>
    <cellStyle name="Output 7 16 2 2" xfId="19381"/>
    <cellStyle name="Output 7 16 2 2 2" xfId="38034"/>
    <cellStyle name="Output 7 16 2 3" xfId="19382"/>
    <cellStyle name="Output 7 16 2 3 2" xfId="34951"/>
    <cellStyle name="Output 7 16 2 4" xfId="26459"/>
    <cellStyle name="Output 7 16 3" xfId="19383"/>
    <cellStyle name="Output 7 16 3 2" xfId="19384"/>
    <cellStyle name="Output 7 16 3 2 2" xfId="38035"/>
    <cellStyle name="Output 7 16 3 3" xfId="19385"/>
    <cellStyle name="Output 7 16 3 3 2" xfId="35294"/>
    <cellStyle name="Output 7 16 3 4" xfId="26460"/>
    <cellStyle name="Output 7 16 4" xfId="19386"/>
    <cellStyle name="Output 7 16 4 2" xfId="35788"/>
    <cellStyle name="Output 7 16 5" xfId="26458"/>
    <cellStyle name="Output 7 17" xfId="19387"/>
    <cellStyle name="Output 7 17 2" xfId="19388"/>
    <cellStyle name="Output 7 17 2 2" xfId="19389"/>
    <cellStyle name="Output 7 17 2 2 2" xfId="38036"/>
    <cellStyle name="Output 7 17 2 3" xfId="19390"/>
    <cellStyle name="Output 7 17 2 3 2" xfId="34952"/>
    <cellStyle name="Output 7 17 2 4" xfId="26462"/>
    <cellStyle name="Output 7 17 3" xfId="19391"/>
    <cellStyle name="Output 7 17 3 2" xfId="19392"/>
    <cellStyle name="Output 7 17 3 2 2" xfId="38037"/>
    <cellStyle name="Output 7 17 3 3" xfId="19393"/>
    <cellStyle name="Output 7 17 3 3 2" xfId="35295"/>
    <cellStyle name="Output 7 17 3 4" xfId="26463"/>
    <cellStyle name="Output 7 17 4" xfId="19394"/>
    <cellStyle name="Output 7 17 4 2" xfId="35789"/>
    <cellStyle name="Output 7 17 5" xfId="26461"/>
    <cellStyle name="Output 7 18" xfId="19395"/>
    <cellStyle name="Output 7 18 2" xfId="19396"/>
    <cellStyle name="Output 7 18 2 2" xfId="19397"/>
    <cellStyle name="Output 7 18 2 2 2" xfId="38038"/>
    <cellStyle name="Output 7 18 2 3" xfId="19398"/>
    <cellStyle name="Output 7 18 2 3 2" xfId="34953"/>
    <cellStyle name="Output 7 18 2 4" xfId="26465"/>
    <cellStyle name="Output 7 18 3" xfId="19399"/>
    <cellStyle name="Output 7 18 3 2" xfId="19400"/>
    <cellStyle name="Output 7 18 3 2 2" xfId="38039"/>
    <cellStyle name="Output 7 18 3 3" xfId="19401"/>
    <cellStyle name="Output 7 18 3 3 2" xfId="35296"/>
    <cellStyle name="Output 7 18 3 4" xfId="26466"/>
    <cellStyle name="Output 7 18 4" xfId="19402"/>
    <cellStyle name="Output 7 18 4 2" xfId="35790"/>
    <cellStyle name="Output 7 18 5" xfId="26464"/>
    <cellStyle name="Output 7 19" xfId="19403"/>
    <cellStyle name="Output 7 19 2" xfId="19404"/>
    <cellStyle name="Output 7 19 2 2" xfId="19405"/>
    <cellStyle name="Output 7 19 2 2 2" xfId="38040"/>
    <cellStyle name="Output 7 19 2 3" xfId="19406"/>
    <cellStyle name="Output 7 19 2 3 2" xfId="34954"/>
    <cellStyle name="Output 7 19 2 4" xfId="26468"/>
    <cellStyle name="Output 7 19 3" xfId="19407"/>
    <cellStyle name="Output 7 19 3 2" xfId="19408"/>
    <cellStyle name="Output 7 19 3 2 2" xfId="38041"/>
    <cellStyle name="Output 7 19 3 3" xfId="19409"/>
    <cellStyle name="Output 7 19 3 3 2" xfId="35297"/>
    <cellStyle name="Output 7 19 3 4" xfId="26469"/>
    <cellStyle name="Output 7 19 4" xfId="19410"/>
    <cellStyle name="Output 7 19 4 2" xfId="35791"/>
    <cellStyle name="Output 7 19 5" xfId="26467"/>
    <cellStyle name="Output 7 2" xfId="19411"/>
    <cellStyle name="Output 7 2 2" xfId="19412"/>
    <cellStyle name="Output 7 2 2 2" xfId="19413"/>
    <cellStyle name="Output 7 2 2 2 2" xfId="26472"/>
    <cellStyle name="Output 7 2 2 3" xfId="19414"/>
    <cellStyle name="Output 7 2 2 3 2" xfId="34955"/>
    <cellStyle name="Output 7 2 2 4" xfId="26471"/>
    <cellStyle name="Output 7 2 3" xfId="19415"/>
    <cellStyle name="Output 7 2 3 2" xfId="19416"/>
    <cellStyle name="Output 7 2 3 2 2" xfId="38043"/>
    <cellStyle name="Output 7 2 3 3" xfId="19417"/>
    <cellStyle name="Output 7 2 3 3 2" xfId="35298"/>
    <cellStyle name="Output 7 2 3 4" xfId="26473"/>
    <cellStyle name="Output 7 2 4" xfId="19418"/>
    <cellStyle name="Output 7 2 4 2" xfId="19419"/>
    <cellStyle name="Output 7 2 4 2 2" xfId="32055"/>
    <cellStyle name="Output 7 2 4 3" xfId="19420"/>
    <cellStyle name="Output 7 2 4 3 2" xfId="32713"/>
    <cellStyle name="Output 7 2 4 4" xfId="19421"/>
    <cellStyle name="Output 7 2 4 4 2" xfId="33195"/>
    <cellStyle name="Output 7 2 4 5" xfId="19422"/>
    <cellStyle name="Output 7 2 4 5 2" xfId="33417"/>
    <cellStyle name="Output 7 2 4 6" xfId="19423"/>
    <cellStyle name="Output 7 2 4 6 2" xfId="39078"/>
    <cellStyle name="Output 7 2 4 7" xfId="19424"/>
    <cellStyle name="Output 7 2 4 7 2" xfId="38042"/>
    <cellStyle name="Output 7 2 4 8" xfId="28806"/>
    <cellStyle name="Output 7 2 5" xfId="19425"/>
    <cellStyle name="Output 7 2 5 2" xfId="31212"/>
    <cellStyle name="Output 7 2 6" xfId="19426"/>
    <cellStyle name="Output 7 2 6 2" xfId="27493"/>
    <cellStyle name="Output 7 2 7" xfId="19427"/>
    <cellStyle name="Output 7 2 7 2" xfId="32241"/>
    <cellStyle name="Output 7 2 8" xfId="26470"/>
    <cellStyle name="Output 7 20" xfId="19428"/>
    <cellStyle name="Output 7 20 2" xfId="19429"/>
    <cellStyle name="Output 7 20 2 2" xfId="19430"/>
    <cellStyle name="Output 7 20 2 2 2" xfId="38044"/>
    <cellStyle name="Output 7 20 2 3" xfId="19431"/>
    <cellStyle name="Output 7 20 2 3 2" xfId="34956"/>
    <cellStyle name="Output 7 20 2 4" xfId="26475"/>
    <cellStyle name="Output 7 20 3" xfId="19432"/>
    <cellStyle name="Output 7 20 3 2" xfId="19433"/>
    <cellStyle name="Output 7 20 3 2 2" xfId="38045"/>
    <cellStyle name="Output 7 20 3 3" xfId="19434"/>
    <cellStyle name="Output 7 20 3 3 2" xfId="35299"/>
    <cellStyle name="Output 7 20 3 4" xfId="26476"/>
    <cellStyle name="Output 7 20 4" xfId="19435"/>
    <cellStyle name="Output 7 20 4 2" xfId="35792"/>
    <cellStyle name="Output 7 20 5" xfId="26474"/>
    <cellStyle name="Output 7 21" xfId="19436"/>
    <cellStyle name="Output 7 21 2" xfId="19437"/>
    <cellStyle name="Output 7 21 2 2" xfId="19438"/>
    <cellStyle name="Output 7 21 2 2 2" xfId="38046"/>
    <cellStyle name="Output 7 21 2 3" xfId="19439"/>
    <cellStyle name="Output 7 21 2 3 2" xfId="34957"/>
    <cellStyle name="Output 7 21 2 4" xfId="26478"/>
    <cellStyle name="Output 7 21 3" xfId="19440"/>
    <cellStyle name="Output 7 21 3 2" xfId="19441"/>
    <cellStyle name="Output 7 21 3 2 2" xfId="38047"/>
    <cellStyle name="Output 7 21 3 3" xfId="19442"/>
    <cellStyle name="Output 7 21 3 3 2" xfId="35300"/>
    <cellStyle name="Output 7 21 3 4" xfId="26479"/>
    <cellStyle name="Output 7 21 4" xfId="19443"/>
    <cellStyle name="Output 7 21 4 2" xfId="35793"/>
    <cellStyle name="Output 7 21 5" xfId="26477"/>
    <cellStyle name="Output 7 22" xfId="19444"/>
    <cellStyle name="Output 7 22 2" xfId="19445"/>
    <cellStyle name="Output 7 22 2 2" xfId="19446"/>
    <cellStyle name="Output 7 22 2 2 2" xfId="38048"/>
    <cellStyle name="Output 7 22 2 3" xfId="19447"/>
    <cellStyle name="Output 7 22 2 3 2" xfId="34958"/>
    <cellStyle name="Output 7 22 2 4" xfId="26481"/>
    <cellStyle name="Output 7 22 3" xfId="19448"/>
    <cellStyle name="Output 7 22 3 2" xfId="19449"/>
    <cellStyle name="Output 7 22 3 2 2" xfId="38049"/>
    <cellStyle name="Output 7 22 3 3" xfId="19450"/>
    <cellStyle name="Output 7 22 3 3 2" xfId="35301"/>
    <cellStyle name="Output 7 22 3 4" xfId="26482"/>
    <cellStyle name="Output 7 22 4" xfId="19451"/>
    <cellStyle name="Output 7 22 4 2" xfId="35794"/>
    <cellStyle name="Output 7 22 5" xfId="26480"/>
    <cellStyle name="Output 7 23" xfId="19452"/>
    <cellStyle name="Output 7 23 2" xfId="19453"/>
    <cellStyle name="Output 7 23 2 2" xfId="19454"/>
    <cellStyle name="Output 7 23 2 2 2" xfId="38050"/>
    <cellStyle name="Output 7 23 2 3" xfId="19455"/>
    <cellStyle name="Output 7 23 2 3 2" xfId="34959"/>
    <cellStyle name="Output 7 23 2 4" xfId="26484"/>
    <cellStyle name="Output 7 23 3" xfId="19456"/>
    <cellStyle name="Output 7 23 3 2" xfId="19457"/>
    <cellStyle name="Output 7 23 3 2 2" xfId="38051"/>
    <cellStyle name="Output 7 23 3 3" xfId="19458"/>
    <cellStyle name="Output 7 23 3 3 2" xfId="35302"/>
    <cellStyle name="Output 7 23 3 4" xfId="26485"/>
    <cellStyle name="Output 7 23 4" xfId="19459"/>
    <cellStyle name="Output 7 23 4 2" xfId="35795"/>
    <cellStyle name="Output 7 23 5" xfId="26483"/>
    <cellStyle name="Output 7 24" xfId="19460"/>
    <cellStyle name="Output 7 24 2" xfId="19461"/>
    <cellStyle name="Output 7 24 2 2" xfId="19462"/>
    <cellStyle name="Output 7 24 2 2 2" xfId="38052"/>
    <cellStyle name="Output 7 24 2 3" xfId="19463"/>
    <cellStyle name="Output 7 24 2 3 2" xfId="34960"/>
    <cellStyle name="Output 7 24 2 4" xfId="26487"/>
    <cellStyle name="Output 7 24 3" xfId="19464"/>
    <cellStyle name="Output 7 24 3 2" xfId="19465"/>
    <cellStyle name="Output 7 24 3 2 2" xfId="38053"/>
    <cellStyle name="Output 7 24 3 3" xfId="19466"/>
    <cellStyle name="Output 7 24 3 3 2" xfId="35303"/>
    <cellStyle name="Output 7 24 3 4" xfId="26488"/>
    <cellStyle name="Output 7 24 4" xfId="19467"/>
    <cellStyle name="Output 7 24 4 2" xfId="35796"/>
    <cellStyle name="Output 7 24 5" xfId="26486"/>
    <cellStyle name="Output 7 25" xfId="19468"/>
    <cellStyle name="Output 7 25 2" xfId="26489"/>
    <cellStyle name="Output 7 26" xfId="19469"/>
    <cellStyle name="Output 7 26 2" xfId="26490"/>
    <cellStyle name="Output 7 27" xfId="19470"/>
    <cellStyle name="Output 7 27 2" xfId="26491"/>
    <cellStyle name="Output 7 28" xfId="19471"/>
    <cellStyle name="Output 7 28 2" xfId="26492"/>
    <cellStyle name="Output 7 29" xfId="19472"/>
    <cellStyle name="Output 7 29 2" xfId="26493"/>
    <cellStyle name="Output 7 3" xfId="19473"/>
    <cellStyle name="Output 7 3 2" xfId="19474"/>
    <cellStyle name="Output 7 3 2 2" xfId="19475"/>
    <cellStyle name="Output 7 3 2 2 2" xfId="26496"/>
    <cellStyle name="Output 7 3 2 3" xfId="19476"/>
    <cellStyle name="Output 7 3 2 3 2" xfId="34961"/>
    <cellStyle name="Output 7 3 2 4" xfId="26495"/>
    <cellStyle name="Output 7 3 3" xfId="19477"/>
    <cellStyle name="Output 7 3 3 2" xfId="19478"/>
    <cellStyle name="Output 7 3 3 2 2" xfId="38055"/>
    <cellStyle name="Output 7 3 3 3" xfId="19479"/>
    <cellStyle name="Output 7 3 3 3 2" xfId="35304"/>
    <cellStyle name="Output 7 3 3 4" xfId="26497"/>
    <cellStyle name="Output 7 3 4" xfId="19480"/>
    <cellStyle name="Output 7 3 4 2" xfId="19481"/>
    <cellStyle name="Output 7 3 4 2 2" xfId="32058"/>
    <cellStyle name="Output 7 3 4 3" xfId="19482"/>
    <cellStyle name="Output 7 3 4 3 2" xfId="32732"/>
    <cellStyle name="Output 7 3 4 4" xfId="19483"/>
    <cellStyle name="Output 7 3 4 4 2" xfId="33196"/>
    <cellStyle name="Output 7 3 4 5" xfId="19484"/>
    <cellStyle name="Output 7 3 4 5 2" xfId="33418"/>
    <cellStyle name="Output 7 3 4 6" xfId="19485"/>
    <cellStyle name="Output 7 3 4 6 2" xfId="39079"/>
    <cellStyle name="Output 7 3 4 7" xfId="19486"/>
    <cellStyle name="Output 7 3 4 7 2" xfId="38054"/>
    <cellStyle name="Output 7 3 4 8" xfId="28807"/>
    <cellStyle name="Output 7 3 5" xfId="19487"/>
    <cellStyle name="Output 7 3 5 2" xfId="31211"/>
    <cellStyle name="Output 7 3 6" xfId="19488"/>
    <cellStyle name="Output 7 3 6 2" xfId="27494"/>
    <cellStyle name="Output 7 3 7" xfId="19489"/>
    <cellStyle name="Output 7 3 7 2" xfId="32240"/>
    <cellStyle name="Output 7 3 8" xfId="26494"/>
    <cellStyle name="Output 7 30" xfId="19490"/>
    <cellStyle name="Output 7 30 2" xfId="26498"/>
    <cellStyle name="Output 7 31" xfId="19491"/>
    <cellStyle name="Output 7 31 2" xfId="26499"/>
    <cellStyle name="Output 7 32" xfId="19492"/>
    <cellStyle name="Output 7 32 2" xfId="26500"/>
    <cellStyle name="Output 7 33" xfId="19493"/>
    <cellStyle name="Output 7 33 2" xfId="26501"/>
    <cellStyle name="Output 7 34" xfId="19494"/>
    <cellStyle name="Output 7 34 2" xfId="26502"/>
    <cellStyle name="Output 7 35" xfId="19495"/>
    <cellStyle name="Output 7 35 2" xfId="26503"/>
    <cellStyle name="Output 7 36" xfId="19496"/>
    <cellStyle name="Output 7 36 2" xfId="26504"/>
    <cellStyle name="Output 7 37" xfId="19497"/>
    <cellStyle name="Output 7 37 2" xfId="26505"/>
    <cellStyle name="Output 7 38" xfId="19498"/>
    <cellStyle name="Output 7 38 2" xfId="26506"/>
    <cellStyle name="Output 7 39" xfId="19499"/>
    <cellStyle name="Output 7 39 2" xfId="26507"/>
    <cellStyle name="Output 7 4" xfId="19500"/>
    <cellStyle name="Output 7 4 2" xfId="19501"/>
    <cellStyle name="Output 7 4 2 2" xfId="19502"/>
    <cellStyle name="Output 7 4 2 2 2" xfId="26510"/>
    <cellStyle name="Output 7 4 2 3" xfId="19503"/>
    <cellStyle name="Output 7 4 2 3 2" xfId="34962"/>
    <cellStyle name="Output 7 4 2 4" xfId="26509"/>
    <cellStyle name="Output 7 4 3" xfId="19504"/>
    <cellStyle name="Output 7 4 3 2" xfId="19505"/>
    <cellStyle name="Output 7 4 3 2 2" xfId="38057"/>
    <cellStyle name="Output 7 4 3 3" xfId="19506"/>
    <cellStyle name="Output 7 4 3 3 2" xfId="35305"/>
    <cellStyle name="Output 7 4 3 4" xfId="26511"/>
    <cellStyle name="Output 7 4 4" xfId="19507"/>
    <cellStyle name="Output 7 4 4 2" xfId="19508"/>
    <cellStyle name="Output 7 4 4 2 2" xfId="32064"/>
    <cellStyle name="Output 7 4 4 3" xfId="19509"/>
    <cellStyle name="Output 7 4 4 3 2" xfId="32736"/>
    <cellStyle name="Output 7 4 4 4" xfId="19510"/>
    <cellStyle name="Output 7 4 4 4 2" xfId="33197"/>
    <cellStyle name="Output 7 4 4 5" xfId="19511"/>
    <cellStyle name="Output 7 4 4 5 2" xfId="33419"/>
    <cellStyle name="Output 7 4 4 6" xfId="19512"/>
    <cellStyle name="Output 7 4 4 6 2" xfId="39080"/>
    <cellStyle name="Output 7 4 4 7" xfId="19513"/>
    <cellStyle name="Output 7 4 4 7 2" xfId="38056"/>
    <cellStyle name="Output 7 4 4 8" xfId="28808"/>
    <cellStyle name="Output 7 4 5" xfId="19514"/>
    <cellStyle name="Output 7 4 5 2" xfId="31210"/>
    <cellStyle name="Output 7 4 6" xfId="19515"/>
    <cellStyle name="Output 7 4 6 2" xfId="27495"/>
    <cellStyle name="Output 7 4 7" xfId="19516"/>
    <cellStyle name="Output 7 4 7 2" xfId="30783"/>
    <cellStyle name="Output 7 4 8" xfId="26508"/>
    <cellStyle name="Output 7 40" xfId="19517"/>
    <cellStyle name="Output 7 40 2" xfId="19518"/>
    <cellStyle name="Output 7 40 2 2" xfId="38058"/>
    <cellStyle name="Output 7 40 3" xfId="19519"/>
    <cellStyle name="Output 7 40 3 2" xfId="34944"/>
    <cellStyle name="Output 7 40 4" xfId="26512"/>
    <cellStyle name="Output 7 41" xfId="19520"/>
    <cellStyle name="Output 7 41 2" xfId="19521"/>
    <cellStyle name="Output 7 41 2 2" xfId="38059"/>
    <cellStyle name="Output 7 41 3" xfId="19522"/>
    <cellStyle name="Output 7 41 3 2" xfId="35287"/>
    <cellStyle name="Output 7 41 4" xfId="26513"/>
    <cellStyle name="Output 7 42" xfId="19523"/>
    <cellStyle name="Output 7 42 2" xfId="19524"/>
    <cellStyle name="Output 7 42 2 2" xfId="32045"/>
    <cellStyle name="Output 7 42 3" xfId="19525"/>
    <cellStyle name="Output 7 42 3 2" xfId="32703"/>
    <cellStyle name="Output 7 42 4" xfId="19526"/>
    <cellStyle name="Output 7 42 4 2" xfId="33194"/>
    <cellStyle name="Output 7 42 5" xfId="19527"/>
    <cellStyle name="Output 7 42 5 2" xfId="33416"/>
    <cellStyle name="Output 7 42 6" xfId="19528"/>
    <cellStyle name="Output 7 42 6 2" xfId="39077"/>
    <cellStyle name="Output 7 42 7" xfId="19529"/>
    <cellStyle name="Output 7 42 7 2" xfId="38021"/>
    <cellStyle name="Output 7 42 8" xfId="28805"/>
    <cellStyle name="Output 7 43" xfId="19530"/>
    <cellStyle name="Output 7 43 2" xfId="31213"/>
    <cellStyle name="Output 7 44" xfId="19531"/>
    <cellStyle name="Output 7 44 2" xfId="29339"/>
    <cellStyle name="Output 7 45" xfId="19532"/>
    <cellStyle name="Output 7 45 2" xfId="30784"/>
    <cellStyle name="Output 7 46" xfId="26439"/>
    <cellStyle name="Output 7 5" xfId="19533"/>
    <cellStyle name="Output 7 5 2" xfId="19534"/>
    <cellStyle name="Output 7 5 2 2" xfId="19535"/>
    <cellStyle name="Output 7 5 2 2 2" xfId="26516"/>
    <cellStyle name="Output 7 5 2 3" xfId="19536"/>
    <cellStyle name="Output 7 5 2 3 2" xfId="34963"/>
    <cellStyle name="Output 7 5 2 4" xfId="26515"/>
    <cellStyle name="Output 7 5 3" xfId="19537"/>
    <cellStyle name="Output 7 5 3 2" xfId="19538"/>
    <cellStyle name="Output 7 5 3 2 2" xfId="38061"/>
    <cellStyle name="Output 7 5 3 3" xfId="19539"/>
    <cellStyle name="Output 7 5 3 3 2" xfId="35306"/>
    <cellStyle name="Output 7 5 3 4" xfId="26517"/>
    <cellStyle name="Output 7 5 4" xfId="19540"/>
    <cellStyle name="Output 7 5 4 2" xfId="19541"/>
    <cellStyle name="Output 7 5 4 2 2" xfId="32067"/>
    <cellStyle name="Output 7 5 4 3" xfId="19542"/>
    <cellStyle name="Output 7 5 4 3 2" xfId="32739"/>
    <cellStyle name="Output 7 5 4 4" xfId="19543"/>
    <cellStyle name="Output 7 5 4 4 2" xfId="33198"/>
    <cellStyle name="Output 7 5 4 5" xfId="19544"/>
    <cellStyle name="Output 7 5 4 5 2" xfId="33420"/>
    <cellStyle name="Output 7 5 4 6" xfId="19545"/>
    <cellStyle name="Output 7 5 4 6 2" xfId="39081"/>
    <cellStyle name="Output 7 5 4 7" xfId="19546"/>
    <cellStyle name="Output 7 5 4 7 2" xfId="38060"/>
    <cellStyle name="Output 7 5 4 8" xfId="28809"/>
    <cellStyle name="Output 7 5 5" xfId="19547"/>
    <cellStyle name="Output 7 5 5 2" xfId="31208"/>
    <cellStyle name="Output 7 5 6" xfId="19548"/>
    <cellStyle name="Output 7 5 6 2" xfId="29341"/>
    <cellStyle name="Output 7 5 7" xfId="19549"/>
    <cellStyle name="Output 7 5 7 2" xfId="30782"/>
    <cellStyle name="Output 7 5 8" xfId="26514"/>
    <cellStyle name="Output 7 6" xfId="19550"/>
    <cellStyle name="Output 7 6 2" xfId="19551"/>
    <cellStyle name="Output 7 6 2 2" xfId="19552"/>
    <cellStyle name="Output 7 6 2 2 2" xfId="26520"/>
    <cellStyle name="Output 7 6 2 3" xfId="19553"/>
    <cellStyle name="Output 7 6 2 3 2" xfId="34964"/>
    <cellStyle name="Output 7 6 2 4" xfId="26519"/>
    <cellStyle name="Output 7 6 3" xfId="19554"/>
    <cellStyle name="Output 7 6 3 2" xfId="19555"/>
    <cellStyle name="Output 7 6 3 2 2" xfId="38063"/>
    <cellStyle name="Output 7 6 3 3" xfId="19556"/>
    <cellStyle name="Output 7 6 3 3 2" xfId="35307"/>
    <cellStyle name="Output 7 6 3 4" xfId="26521"/>
    <cellStyle name="Output 7 6 4" xfId="19557"/>
    <cellStyle name="Output 7 6 4 2" xfId="19558"/>
    <cellStyle name="Output 7 6 4 2 2" xfId="32068"/>
    <cellStyle name="Output 7 6 4 3" xfId="19559"/>
    <cellStyle name="Output 7 6 4 3 2" xfId="32740"/>
    <cellStyle name="Output 7 6 4 4" xfId="19560"/>
    <cellStyle name="Output 7 6 4 4 2" xfId="33199"/>
    <cellStyle name="Output 7 6 4 5" xfId="19561"/>
    <cellStyle name="Output 7 6 4 5 2" xfId="33421"/>
    <cellStyle name="Output 7 6 4 6" xfId="19562"/>
    <cellStyle name="Output 7 6 4 6 2" xfId="39082"/>
    <cellStyle name="Output 7 6 4 7" xfId="19563"/>
    <cellStyle name="Output 7 6 4 7 2" xfId="38062"/>
    <cellStyle name="Output 7 6 4 8" xfId="28810"/>
    <cellStyle name="Output 7 6 5" xfId="19564"/>
    <cellStyle name="Output 7 6 5 2" xfId="31207"/>
    <cellStyle name="Output 7 6 6" xfId="19565"/>
    <cellStyle name="Output 7 6 6 2" xfId="29342"/>
    <cellStyle name="Output 7 6 7" xfId="19566"/>
    <cellStyle name="Output 7 6 7 2" xfId="30781"/>
    <cellStyle name="Output 7 6 8" xfId="26518"/>
    <cellStyle name="Output 7 7" xfId="19567"/>
    <cellStyle name="Output 7 7 2" xfId="19568"/>
    <cellStyle name="Output 7 7 2 2" xfId="19569"/>
    <cellStyle name="Output 7 7 2 2 2" xfId="38064"/>
    <cellStyle name="Output 7 7 2 3" xfId="19570"/>
    <cellStyle name="Output 7 7 2 3 2" xfId="34965"/>
    <cellStyle name="Output 7 7 2 4" xfId="26523"/>
    <cellStyle name="Output 7 7 3" xfId="19571"/>
    <cellStyle name="Output 7 7 3 2" xfId="19572"/>
    <cellStyle name="Output 7 7 3 2 2" xfId="38065"/>
    <cellStyle name="Output 7 7 3 3" xfId="19573"/>
    <cellStyle name="Output 7 7 3 3 2" xfId="35308"/>
    <cellStyle name="Output 7 7 3 4" xfId="26524"/>
    <cellStyle name="Output 7 7 4" xfId="19574"/>
    <cellStyle name="Output 7 7 4 2" xfId="35797"/>
    <cellStyle name="Output 7 7 5" xfId="26522"/>
    <cellStyle name="Output 7 8" xfId="19575"/>
    <cellStyle name="Output 7 8 2" xfId="19576"/>
    <cellStyle name="Output 7 8 2 2" xfId="19577"/>
    <cellStyle name="Output 7 8 2 2 2" xfId="38066"/>
    <cellStyle name="Output 7 8 2 3" xfId="19578"/>
    <cellStyle name="Output 7 8 2 3 2" xfId="34966"/>
    <cellStyle name="Output 7 8 2 4" xfId="26526"/>
    <cellStyle name="Output 7 8 3" xfId="19579"/>
    <cellStyle name="Output 7 8 3 2" xfId="19580"/>
    <cellStyle name="Output 7 8 3 2 2" xfId="38067"/>
    <cellStyle name="Output 7 8 3 3" xfId="19581"/>
    <cellStyle name="Output 7 8 3 3 2" xfId="35309"/>
    <cellStyle name="Output 7 8 3 4" xfId="26527"/>
    <cellStyle name="Output 7 8 4" xfId="19582"/>
    <cellStyle name="Output 7 8 4 2" xfId="35798"/>
    <cellStyle name="Output 7 8 5" xfId="26525"/>
    <cellStyle name="Output 7 9" xfId="19583"/>
    <cellStyle name="Output 7 9 2" xfId="19584"/>
    <cellStyle name="Output 7 9 2 2" xfId="19585"/>
    <cellStyle name="Output 7 9 2 2 2" xfId="38068"/>
    <cellStyle name="Output 7 9 2 3" xfId="19586"/>
    <cellStyle name="Output 7 9 2 3 2" xfId="34967"/>
    <cellStyle name="Output 7 9 2 4" xfId="26529"/>
    <cellStyle name="Output 7 9 3" xfId="19587"/>
    <cellStyle name="Output 7 9 3 2" xfId="19588"/>
    <cellStyle name="Output 7 9 3 2 2" xfId="38069"/>
    <cellStyle name="Output 7 9 3 3" xfId="19589"/>
    <cellStyle name="Output 7 9 3 3 2" xfId="35310"/>
    <cellStyle name="Output 7 9 3 4" xfId="26530"/>
    <cellStyle name="Output 7 9 4" xfId="19590"/>
    <cellStyle name="Output 7 9 4 2" xfId="35799"/>
    <cellStyle name="Output 7 9 5" xfId="26528"/>
    <cellStyle name="Output 8" xfId="19591"/>
    <cellStyle name="Output 8 2" xfId="19592"/>
    <cellStyle name="Output 8 2 2" xfId="19593"/>
    <cellStyle name="Output 8 2 2 2" xfId="26533"/>
    <cellStyle name="Output 8 2 3" xfId="19594"/>
    <cellStyle name="Output 8 2 3 2" xfId="34968"/>
    <cellStyle name="Output 8 2 4" xfId="26532"/>
    <cellStyle name="Output 8 3" xfId="19595"/>
    <cellStyle name="Output 8 3 2" xfId="19596"/>
    <cellStyle name="Output 8 3 2 2" xfId="38071"/>
    <cellStyle name="Output 8 3 3" xfId="19597"/>
    <cellStyle name="Output 8 3 3 2" xfId="35311"/>
    <cellStyle name="Output 8 3 4" xfId="26534"/>
    <cellStyle name="Output 8 4" xfId="19598"/>
    <cellStyle name="Output 8 4 2" xfId="19599"/>
    <cellStyle name="Output 8 4 2 2" xfId="32072"/>
    <cellStyle name="Output 8 4 3" xfId="19600"/>
    <cellStyle name="Output 8 4 3 2" xfId="32741"/>
    <cellStyle name="Output 8 4 4" xfId="19601"/>
    <cellStyle name="Output 8 4 4 2" xfId="33200"/>
    <cellStyle name="Output 8 4 5" xfId="19602"/>
    <cellStyle name="Output 8 4 5 2" xfId="33422"/>
    <cellStyle name="Output 8 4 6" xfId="19603"/>
    <cellStyle name="Output 8 4 6 2" xfId="39083"/>
    <cellStyle name="Output 8 4 7" xfId="19604"/>
    <cellStyle name="Output 8 4 7 2" xfId="38070"/>
    <cellStyle name="Output 8 4 8" xfId="28811"/>
    <cellStyle name="Output 8 5" xfId="19605"/>
    <cellStyle name="Output 8 5 2" xfId="31206"/>
    <cellStyle name="Output 8 6" xfId="19606"/>
    <cellStyle name="Output 8 6 2" xfId="27496"/>
    <cellStyle name="Output 8 7" xfId="19607"/>
    <cellStyle name="Output 8 7 2" xfId="32239"/>
    <cellStyle name="Output 8 8" xfId="26531"/>
    <cellStyle name="Output 9" xfId="19608"/>
    <cellStyle name="Output 9 2" xfId="19609"/>
    <cellStyle name="Output 9 2 2" xfId="26536"/>
    <cellStyle name="Output 9 3" xfId="19610"/>
    <cellStyle name="Output 9 3 2" xfId="34886"/>
    <cellStyle name="Output 9 4" xfId="26535"/>
    <cellStyle name="pcat" xfId="19611"/>
    <cellStyle name="pcat 2" xfId="22305"/>
    <cellStyle name="per.style" xfId="19612"/>
    <cellStyle name="per.style 2" xfId="22306"/>
    <cellStyle name="Percent [0]" xfId="19613"/>
    <cellStyle name="Percent [0] 2" xfId="19614"/>
    <cellStyle name="Percent [0] 2 2" xfId="19615"/>
    <cellStyle name="Percent [0] 2 3" xfId="19616"/>
    <cellStyle name="Percent [0] 2 4" xfId="19617"/>
    <cellStyle name="Percent [0] 2 5" xfId="19618"/>
    <cellStyle name="Percent [0] 2 6" xfId="19619"/>
    <cellStyle name="Percent [0] 2 7" xfId="19620"/>
    <cellStyle name="Percent [0] 3" xfId="22307"/>
    <cellStyle name="Percent [00]" xfId="19621"/>
    <cellStyle name="Percent [00] 2" xfId="19622"/>
    <cellStyle name="Percent [00] 2 2" xfId="19623"/>
    <cellStyle name="Percent [00] 2 3" xfId="19624"/>
    <cellStyle name="Percent [00] 2 4" xfId="19625"/>
    <cellStyle name="Percent [00] 2 5" xfId="19626"/>
    <cellStyle name="Percent [00] 2 6" xfId="19627"/>
    <cellStyle name="Percent [00] 2 7" xfId="19628"/>
    <cellStyle name="Percent [00] 3" xfId="22308"/>
    <cellStyle name="Percent [2]" xfId="19629"/>
    <cellStyle name="Percent [2] 2" xfId="19630"/>
    <cellStyle name="Percent [2] 2 2" xfId="19631"/>
    <cellStyle name="Percent [2] 2 3" xfId="19632"/>
    <cellStyle name="Percent [2] 2 4" xfId="19633"/>
    <cellStyle name="Percent [2] 2 5" xfId="19634"/>
    <cellStyle name="Percent [2] 2 6" xfId="19635"/>
    <cellStyle name="Percent [2] 2 7" xfId="19636"/>
    <cellStyle name="Percent [2] 3" xfId="22309"/>
    <cellStyle name="PrePop Currency (0)" xfId="19637"/>
    <cellStyle name="PrePop Currency (0) 2" xfId="22310"/>
    <cellStyle name="PrePop Currency (2)" xfId="19638"/>
    <cellStyle name="PrePop Currency (2) 2" xfId="22311"/>
    <cellStyle name="PrePop Units (0)" xfId="19639"/>
    <cellStyle name="PrePop Units (0) 2" xfId="22312"/>
    <cellStyle name="PrePop Units (1)" xfId="19640"/>
    <cellStyle name="PrePop Units (1) 2" xfId="19641"/>
    <cellStyle name="PrePop Units (1) 2 2" xfId="19642"/>
    <cellStyle name="PrePop Units (1) 2 3" xfId="19643"/>
    <cellStyle name="PrePop Units (1) 2 4" xfId="19644"/>
    <cellStyle name="PrePop Units (1) 2 5" xfId="19645"/>
    <cellStyle name="PrePop Units (1) 2 6" xfId="19646"/>
    <cellStyle name="PrePop Units (1) 2 7" xfId="19647"/>
    <cellStyle name="PrePop Units (1) 3" xfId="22313"/>
    <cellStyle name="PrePop Units (2)" xfId="19648"/>
    <cellStyle name="PrePop Units (2) 2" xfId="22314"/>
    <cellStyle name="pricing" xfId="19649"/>
    <cellStyle name="pricing 2" xfId="19650"/>
    <cellStyle name="pricing 2 2" xfId="19651"/>
    <cellStyle name="pricing 2 3" xfId="19652"/>
    <cellStyle name="pricing 2 4" xfId="19653"/>
    <cellStyle name="pricing 2 5" xfId="19654"/>
    <cellStyle name="pricing 2 6" xfId="19655"/>
    <cellStyle name="pricing 2 7" xfId="19656"/>
    <cellStyle name="pricing 3" xfId="22315"/>
    <cellStyle name="PSChar" xfId="19657"/>
    <cellStyle name="PSChar 2" xfId="22316"/>
    <cellStyle name="PSDate" xfId="19658"/>
    <cellStyle name="PSDate 2" xfId="22317"/>
    <cellStyle name="PSDec" xfId="19659"/>
    <cellStyle name="PSDec 2" xfId="22318"/>
    <cellStyle name="PSHeading" xfId="19660"/>
    <cellStyle name="PSHeading 2" xfId="22319"/>
    <cellStyle name="PSInt" xfId="19661"/>
    <cellStyle name="PSInt 2" xfId="22320"/>
    <cellStyle name="PSSpacer" xfId="19662"/>
    <cellStyle name="PSSpacer 2" xfId="22321"/>
    <cellStyle name="QDF" xfId="19663"/>
    <cellStyle name="QDF 2" xfId="22322"/>
    <cellStyle name="regstoresfromspecstores" xfId="19664"/>
    <cellStyle name="regstoresfromspecstores 2" xfId="22323"/>
    <cellStyle name="RevList" xfId="19665"/>
    <cellStyle name="RevList 2" xfId="22324"/>
    <cellStyle name="right" xfId="19666"/>
    <cellStyle name="right 2" xfId="22325"/>
    <cellStyle name="righttable" xfId="19667"/>
    <cellStyle name="righttable 2" xfId="22326"/>
    <cellStyle name="SHADEDSTORES" xfId="19668"/>
    <cellStyle name="SHADEDSTORES 2" xfId="22327"/>
    <cellStyle name="specstores" xfId="19669"/>
    <cellStyle name="specstores 2" xfId="22328"/>
    <cellStyle name="STANDARD" xfId="19670"/>
    <cellStyle name="STANDARD 2" xfId="22329"/>
    <cellStyle name="StyleR4C4" xfId="40321"/>
    <cellStyle name="StyleR6C12" xfId="40322"/>
    <cellStyle name="Subtotal" xfId="19671"/>
    <cellStyle name="Subtotal 2" xfId="22330"/>
    <cellStyle name="Text Indent A" xfId="19672"/>
    <cellStyle name="Text Indent A 2" xfId="22331"/>
    <cellStyle name="Text Indent B" xfId="19673"/>
    <cellStyle name="Text Indent B 2" xfId="19674"/>
    <cellStyle name="Text Indent B 2 2" xfId="19675"/>
    <cellStyle name="Text Indent B 2 3" xfId="19676"/>
    <cellStyle name="Text Indent B 2 4" xfId="19677"/>
    <cellStyle name="Text Indent B 2 5" xfId="19678"/>
    <cellStyle name="Text Indent B 2 6" xfId="19679"/>
    <cellStyle name="Text Indent B 2 7" xfId="19680"/>
    <cellStyle name="Text Indent B 3" xfId="22332"/>
    <cellStyle name="Text Indent C" xfId="19681"/>
    <cellStyle name="Text Indent C 2" xfId="19682"/>
    <cellStyle name="Text Indent C 2 2" xfId="19683"/>
    <cellStyle name="Text Indent C 2 3" xfId="19684"/>
    <cellStyle name="Text Indent C 2 4" xfId="19685"/>
    <cellStyle name="Text Indent C 2 5" xfId="19686"/>
    <cellStyle name="Text Indent C 2 6" xfId="19687"/>
    <cellStyle name="Text Indent C 2 7" xfId="19688"/>
    <cellStyle name="Text Indent C 3" xfId="22333"/>
    <cellStyle name="Title 10" xfId="19689"/>
    <cellStyle name="Title 10 2" xfId="19690"/>
    <cellStyle name="Title 10 2 2" xfId="38073"/>
    <cellStyle name="Title 10 3" xfId="19691"/>
    <cellStyle name="Title 10 3 2" xfId="35312"/>
    <cellStyle name="Title 10 4" xfId="26538"/>
    <cellStyle name="Title 11" xfId="19692"/>
    <cellStyle name="Title 11 2" xfId="19693"/>
    <cellStyle name="Title 11 2 2" xfId="32074"/>
    <cellStyle name="Title 11 3" xfId="19694"/>
    <cellStyle name="Title 11 3 2" xfId="32743"/>
    <cellStyle name="Title 11 4" xfId="19695"/>
    <cellStyle name="Title 11 4 2" xfId="33201"/>
    <cellStyle name="Title 11 5" xfId="19696"/>
    <cellStyle name="Title 11 5 2" xfId="33423"/>
    <cellStyle name="Title 11 6" xfId="19697"/>
    <cellStyle name="Title 11 6 2" xfId="39084"/>
    <cellStyle name="Title 11 7" xfId="19698"/>
    <cellStyle name="Title 11 7 2" xfId="38072"/>
    <cellStyle name="Title 11 8" xfId="28812"/>
    <cellStyle name="Title 12" xfId="19699"/>
    <cellStyle name="Title 12 2" xfId="31205"/>
    <cellStyle name="Title 13" xfId="19700"/>
    <cellStyle name="Title 13 2" xfId="29343"/>
    <cellStyle name="Title 14" xfId="19701"/>
    <cellStyle name="Title 14 2" xfId="32238"/>
    <cellStyle name="Title 2" xfId="19702"/>
    <cellStyle name="Title 2 10" xfId="19703"/>
    <cellStyle name="Title 2 10 2" xfId="19704"/>
    <cellStyle name="Title 2 10 2 2" xfId="19705"/>
    <cellStyle name="Title 2 10 2 2 2" xfId="32076"/>
    <cellStyle name="Title 2 10 2 3" xfId="19706"/>
    <cellStyle name="Title 2 10 2 3 2" xfId="32745"/>
    <cellStyle name="Title 2 10 2 4" xfId="19707"/>
    <cellStyle name="Title 2 10 2 4 2" xfId="33203"/>
    <cellStyle name="Title 2 10 2 5" xfId="19708"/>
    <cellStyle name="Title 2 10 2 5 2" xfId="33425"/>
    <cellStyle name="Title 2 10 2 6" xfId="19709"/>
    <cellStyle name="Title 2 10 2 6 2" xfId="39086"/>
    <cellStyle name="Title 2 10 2 7" xfId="28814"/>
    <cellStyle name="Title 2 10 3" xfId="19710"/>
    <cellStyle name="Title 2 10 3 2" xfId="31203"/>
    <cellStyle name="Title 2 10 4" xfId="19711"/>
    <cellStyle name="Title 2 10 4 2" xfId="29345"/>
    <cellStyle name="Title 2 10 5" xfId="19712"/>
    <cellStyle name="Title 2 10 5 2" xfId="32235"/>
    <cellStyle name="Title 2 10 6" xfId="26540"/>
    <cellStyle name="Title 2 11" xfId="19713"/>
    <cellStyle name="Title 2 11 2" xfId="19714"/>
    <cellStyle name="Title 2 11 2 2" xfId="19715"/>
    <cellStyle name="Title 2 11 2 2 2" xfId="32077"/>
    <cellStyle name="Title 2 11 2 3" xfId="19716"/>
    <cellStyle name="Title 2 11 2 3 2" xfId="32746"/>
    <cellStyle name="Title 2 11 2 4" xfId="19717"/>
    <cellStyle name="Title 2 11 2 4 2" xfId="33204"/>
    <cellStyle name="Title 2 11 2 5" xfId="19718"/>
    <cellStyle name="Title 2 11 2 5 2" xfId="33426"/>
    <cellStyle name="Title 2 11 2 6" xfId="19719"/>
    <cellStyle name="Title 2 11 2 6 2" xfId="39087"/>
    <cellStyle name="Title 2 11 2 7" xfId="28815"/>
    <cellStyle name="Title 2 11 3" xfId="19720"/>
    <cellStyle name="Title 2 11 3 2" xfId="31202"/>
    <cellStyle name="Title 2 11 4" xfId="19721"/>
    <cellStyle name="Title 2 11 4 2" xfId="29346"/>
    <cellStyle name="Title 2 11 5" xfId="19722"/>
    <cellStyle name="Title 2 11 5 2" xfId="32234"/>
    <cellStyle name="Title 2 11 6" xfId="26541"/>
    <cellStyle name="Title 2 12" xfId="19723"/>
    <cellStyle name="Title 2 12 2" xfId="19724"/>
    <cellStyle name="Title 2 12 2 2" xfId="19725"/>
    <cellStyle name="Title 2 12 2 2 2" xfId="32078"/>
    <cellStyle name="Title 2 12 2 3" xfId="19726"/>
    <cellStyle name="Title 2 12 2 3 2" xfId="32747"/>
    <cellStyle name="Title 2 12 2 4" xfId="19727"/>
    <cellStyle name="Title 2 12 2 4 2" xfId="33205"/>
    <cellStyle name="Title 2 12 2 5" xfId="19728"/>
    <cellStyle name="Title 2 12 2 5 2" xfId="33427"/>
    <cellStyle name="Title 2 12 2 6" xfId="19729"/>
    <cellStyle name="Title 2 12 2 6 2" xfId="39088"/>
    <cellStyle name="Title 2 12 2 7" xfId="28816"/>
    <cellStyle name="Title 2 12 3" xfId="19730"/>
    <cellStyle name="Title 2 12 3 2" xfId="31201"/>
    <cellStyle name="Title 2 12 4" xfId="19731"/>
    <cellStyle name="Title 2 12 4 2" xfId="29347"/>
    <cellStyle name="Title 2 12 5" xfId="19732"/>
    <cellStyle name="Title 2 12 5 2" xfId="32233"/>
    <cellStyle name="Title 2 12 6" xfId="26542"/>
    <cellStyle name="Title 2 13" xfId="19733"/>
    <cellStyle name="Title 2 13 2" xfId="19734"/>
    <cellStyle name="Title 2 13 2 2" xfId="19735"/>
    <cellStyle name="Title 2 13 2 2 2" xfId="32079"/>
    <cellStyle name="Title 2 13 2 3" xfId="19736"/>
    <cellStyle name="Title 2 13 2 3 2" xfId="32748"/>
    <cellStyle name="Title 2 13 2 4" xfId="19737"/>
    <cellStyle name="Title 2 13 2 4 2" xfId="33206"/>
    <cellStyle name="Title 2 13 2 5" xfId="19738"/>
    <cellStyle name="Title 2 13 2 5 2" xfId="33428"/>
    <cellStyle name="Title 2 13 2 6" xfId="19739"/>
    <cellStyle name="Title 2 13 2 6 2" xfId="39089"/>
    <cellStyle name="Title 2 13 2 7" xfId="28817"/>
    <cellStyle name="Title 2 13 3" xfId="19740"/>
    <cellStyle name="Title 2 13 3 2" xfId="31200"/>
    <cellStyle name="Title 2 13 4" xfId="19741"/>
    <cellStyle name="Title 2 13 4 2" xfId="29348"/>
    <cellStyle name="Title 2 13 5" xfId="19742"/>
    <cellStyle name="Title 2 13 5 2" xfId="32232"/>
    <cellStyle name="Title 2 13 6" xfId="26543"/>
    <cellStyle name="Title 2 14" xfId="19743"/>
    <cellStyle name="Title 2 14 2" xfId="19744"/>
    <cellStyle name="Title 2 14 2 2" xfId="19745"/>
    <cellStyle name="Title 2 14 2 2 2" xfId="32080"/>
    <cellStyle name="Title 2 14 2 3" xfId="19746"/>
    <cellStyle name="Title 2 14 2 3 2" xfId="32749"/>
    <cellStyle name="Title 2 14 2 4" xfId="19747"/>
    <cellStyle name="Title 2 14 2 4 2" xfId="33207"/>
    <cellStyle name="Title 2 14 2 5" xfId="19748"/>
    <cellStyle name="Title 2 14 2 5 2" xfId="33429"/>
    <cellStyle name="Title 2 14 2 6" xfId="19749"/>
    <cellStyle name="Title 2 14 2 6 2" xfId="39090"/>
    <cellStyle name="Title 2 14 2 7" xfId="28818"/>
    <cellStyle name="Title 2 14 3" xfId="19750"/>
    <cellStyle name="Title 2 14 3 2" xfId="31199"/>
    <cellStyle name="Title 2 14 4" xfId="19751"/>
    <cellStyle name="Title 2 14 4 2" xfId="29349"/>
    <cellStyle name="Title 2 14 5" xfId="19752"/>
    <cellStyle name="Title 2 14 5 2" xfId="32231"/>
    <cellStyle name="Title 2 14 6" xfId="26544"/>
    <cellStyle name="Title 2 15" xfId="19753"/>
    <cellStyle name="Title 2 15 2" xfId="19754"/>
    <cellStyle name="Title 2 15 2 2" xfId="19755"/>
    <cellStyle name="Title 2 15 2 2 2" xfId="32081"/>
    <cellStyle name="Title 2 15 2 3" xfId="19756"/>
    <cellStyle name="Title 2 15 2 3 2" xfId="32750"/>
    <cellStyle name="Title 2 15 2 4" xfId="19757"/>
    <cellStyle name="Title 2 15 2 4 2" xfId="33208"/>
    <cellStyle name="Title 2 15 2 5" xfId="19758"/>
    <cellStyle name="Title 2 15 2 5 2" xfId="33430"/>
    <cellStyle name="Title 2 15 2 6" xfId="19759"/>
    <cellStyle name="Title 2 15 2 6 2" xfId="39091"/>
    <cellStyle name="Title 2 15 2 7" xfId="28819"/>
    <cellStyle name="Title 2 15 3" xfId="19760"/>
    <cellStyle name="Title 2 15 3 2" xfId="31198"/>
    <cellStyle name="Title 2 15 4" xfId="19761"/>
    <cellStyle name="Title 2 15 4 2" xfId="29350"/>
    <cellStyle name="Title 2 15 5" xfId="19762"/>
    <cellStyle name="Title 2 15 5 2" xfId="32229"/>
    <cellStyle name="Title 2 15 6" xfId="26545"/>
    <cellStyle name="Title 2 16" xfId="19763"/>
    <cellStyle name="Title 2 16 2" xfId="19764"/>
    <cellStyle name="Title 2 16 2 2" xfId="19765"/>
    <cellStyle name="Title 2 16 2 2 2" xfId="32082"/>
    <cellStyle name="Title 2 16 2 3" xfId="19766"/>
    <cellStyle name="Title 2 16 2 3 2" xfId="32751"/>
    <cellStyle name="Title 2 16 2 4" xfId="19767"/>
    <cellStyle name="Title 2 16 2 4 2" xfId="33209"/>
    <cellStyle name="Title 2 16 2 5" xfId="19768"/>
    <cellStyle name="Title 2 16 2 5 2" xfId="33431"/>
    <cellStyle name="Title 2 16 2 6" xfId="19769"/>
    <cellStyle name="Title 2 16 2 6 2" xfId="39092"/>
    <cellStyle name="Title 2 16 2 7" xfId="28820"/>
    <cellStyle name="Title 2 16 3" xfId="19770"/>
    <cellStyle name="Title 2 16 3 2" xfId="31197"/>
    <cellStyle name="Title 2 16 4" xfId="19771"/>
    <cellStyle name="Title 2 16 4 2" xfId="29351"/>
    <cellStyle name="Title 2 16 5" xfId="19772"/>
    <cellStyle name="Title 2 16 5 2" xfId="32228"/>
    <cellStyle name="Title 2 16 6" xfId="26546"/>
    <cellStyle name="Title 2 17" xfId="19773"/>
    <cellStyle name="Title 2 17 2" xfId="19774"/>
    <cellStyle name="Title 2 17 2 2" xfId="19775"/>
    <cellStyle name="Title 2 17 2 2 2" xfId="32083"/>
    <cellStyle name="Title 2 17 2 3" xfId="19776"/>
    <cellStyle name="Title 2 17 2 3 2" xfId="32752"/>
    <cellStyle name="Title 2 17 2 4" xfId="19777"/>
    <cellStyle name="Title 2 17 2 4 2" xfId="33210"/>
    <cellStyle name="Title 2 17 2 5" xfId="19778"/>
    <cellStyle name="Title 2 17 2 5 2" xfId="33432"/>
    <cellStyle name="Title 2 17 2 6" xfId="19779"/>
    <cellStyle name="Title 2 17 2 6 2" xfId="39093"/>
    <cellStyle name="Title 2 17 2 7" xfId="28821"/>
    <cellStyle name="Title 2 17 3" xfId="19780"/>
    <cellStyle name="Title 2 17 3 2" xfId="31196"/>
    <cellStyle name="Title 2 17 4" xfId="19781"/>
    <cellStyle name="Title 2 17 4 2" xfId="29352"/>
    <cellStyle name="Title 2 17 5" xfId="19782"/>
    <cellStyle name="Title 2 17 5 2" xfId="32227"/>
    <cellStyle name="Title 2 17 6" xfId="26547"/>
    <cellStyle name="Title 2 18" xfId="19783"/>
    <cellStyle name="Title 2 18 2" xfId="19784"/>
    <cellStyle name="Title 2 18 2 2" xfId="19785"/>
    <cellStyle name="Title 2 18 2 2 2" xfId="32084"/>
    <cellStyle name="Title 2 18 2 3" xfId="19786"/>
    <cellStyle name="Title 2 18 2 3 2" xfId="32753"/>
    <cellStyle name="Title 2 18 2 4" xfId="19787"/>
    <cellStyle name="Title 2 18 2 4 2" xfId="33211"/>
    <cellStyle name="Title 2 18 2 5" xfId="19788"/>
    <cellStyle name="Title 2 18 2 5 2" xfId="33433"/>
    <cellStyle name="Title 2 18 2 6" xfId="19789"/>
    <cellStyle name="Title 2 18 2 6 2" xfId="39094"/>
    <cellStyle name="Title 2 18 2 7" xfId="28822"/>
    <cellStyle name="Title 2 18 3" xfId="19790"/>
    <cellStyle name="Title 2 18 3 2" xfId="31194"/>
    <cellStyle name="Title 2 18 4" xfId="19791"/>
    <cellStyle name="Title 2 18 4 2" xfId="27497"/>
    <cellStyle name="Title 2 18 5" xfId="19792"/>
    <cellStyle name="Title 2 18 5 2" xfId="32224"/>
    <cellStyle name="Title 2 18 6" xfId="26548"/>
    <cellStyle name="Title 2 19" xfId="19793"/>
    <cellStyle name="Title 2 19 2" xfId="19794"/>
    <cellStyle name="Title 2 19 2 2" xfId="19795"/>
    <cellStyle name="Title 2 19 2 2 2" xfId="32085"/>
    <cellStyle name="Title 2 19 2 3" xfId="19796"/>
    <cellStyle name="Title 2 19 2 3 2" xfId="32754"/>
    <cellStyle name="Title 2 19 2 4" xfId="19797"/>
    <cellStyle name="Title 2 19 2 4 2" xfId="33212"/>
    <cellStyle name="Title 2 19 2 5" xfId="19798"/>
    <cellStyle name="Title 2 19 2 5 2" xfId="33434"/>
    <cellStyle name="Title 2 19 2 6" xfId="19799"/>
    <cellStyle name="Title 2 19 2 6 2" xfId="39095"/>
    <cellStyle name="Title 2 19 2 7" xfId="28823"/>
    <cellStyle name="Title 2 19 3" xfId="19800"/>
    <cellStyle name="Title 2 19 3 2" xfId="31193"/>
    <cellStyle name="Title 2 19 4" xfId="19801"/>
    <cellStyle name="Title 2 19 4 2" xfId="29353"/>
    <cellStyle name="Title 2 19 5" xfId="19802"/>
    <cellStyle name="Title 2 19 5 2" xfId="32223"/>
    <cellStyle name="Title 2 19 6" xfId="26549"/>
    <cellStyle name="Title 2 2" xfId="19803"/>
    <cellStyle name="Title 2 2 2" xfId="19804"/>
    <cellStyle name="Title 2 2 2 2" xfId="19805"/>
    <cellStyle name="Title 2 2 2 2 2" xfId="26552"/>
    <cellStyle name="Title 2 2 2 3" xfId="19806"/>
    <cellStyle name="Title 2 2 2 3 2" xfId="34970"/>
    <cellStyle name="Title 2 2 2 4" xfId="26551"/>
    <cellStyle name="Title 2 2 3" xfId="19807"/>
    <cellStyle name="Title 2 2 3 2" xfId="19808"/>
    <cellStyle name="Title 2 2 3 2 2" xfId="38075"/>
    <cellStyle name="Title 2 2 3 3" xfId="19809"/>
    <cellStyle name="Title 2 2 3 3 2" xfId="35313"/>
    <cellStyle name="Title 2 2 3 4" xfId="26553"/>
    <cellStyle name="Title 2 2 4" xfId="19810"/>
    <cellStyle name="Title 2 2 4 2" xfId="19811"/>
    <cellStyle name="Title 2 2 4 2 2" xfId="32086"/>
    <cellStyle name="Title 2 2 4 3" xfId="19812"/>
    <cellStyle name="Title 2 2 4 3 2" xfId="32755"/>
    <cellStyle name="Title 2 2 4 4" xfId="19813"/>
    <cellStyle name="Title 2 2 4 4 2" xfId="33213"/>
    <cellStyle name="Title 2 2 4 5" xfId="19814"/>
    <cellStyle name="Title 2 2 4 5 2" xfId="33435"/>
    <cellStyle name="Title 2 2 4 6" xfId="19815"/>
    <cellStyle name="Title 2 2 4 6 2" xfId="39096"/>
    <cellStyle name="Title 2 2 4 7" xfId="19816"/>
    <cellStyle name="Title 2 2 4 7 2" xfId="38074"/>
    <cellStyle name="Title 2 2 4 8" xfId="28824"/>
    <cellStyle name="Title 2 2 5" xfId="19817"/>
    <cellStyle name="Title 2 2 5 2" xfId="31192"/>
    <cellStyle name="Title 2 2 6" xfId="19818"/>
    <cellStyle name="Title 2 2 6 2" xfId="29354"/>
    <cellStyle name="Title 2 2 7" xfId="19819"/>
    <cellStyle name="Title 2 2 7 2" xfId="32222"/>
    <cellStyle name="Title 2 2 8" xfId="26550"/>
    <cellStyle name="Title 2 20" xfId="19820"/>
    <cellStyle name="Title 2 20 2" xfId="19821"/>
    <cellStyle name="Title 2 20 2 2" xfId="19822"/>
    <cellStyle name="Title 2 20 2 2 2" xfId="32087"/>
    <cellStyle name="Title 2 20 2 3" xfId="19823"/>
    <cellStyle name="Title 2 20 2 3 2" xfId="32756"/>
    <cellStyle name="Title 2 20 2 4" xfId="19824"/>
    <cellStyle name="Title 2 20 2 4 2" xfId="33214"/>
    <cellStyle name="Title 2 20 2 5" xfId="19825"/>
    <cellStyle name="Title 2 20 2 5 2" xfId="33436"/>
    <cellStyle name="Title 2 20 2 6" xfId="19826"/>
    <cellStyle name="Title 2 20 2 6 2" xfId="39097"/>
    <cellStyle name="Title 2 20 2 7" xfId="28825"/>
    <cellStyle name="Title 2 20 3" xfId="19827"/>
    <cellStyle name="Title 2 20 3 2" xfId="31191"/>
    <cellStyle name="Title 2 20 4" xfId="19828"/>
    <cellStyle name="Title 2 20 4 2" xfId="29355"/>
    <cellStyle name="Title 2 20 5" xfId="19829"/>
    <cellStyle name="Title 2 20 5 2" xfId="32221"/>
    <cellStyle name="Title 2 20 6" xfId="26554"/>
    <cellStyle name="Title 2 21" xfId="19830"/>
    <cellStyle name="Title 2 21 2" xfId="19831"/>
    <cellStyle name="Title 2 21 2 2" xfId="19832"/>
    <cellStyle name="Title 2 21 2 2 2" xfId="32088"/>
    <cellStyle name="Title 2 21 2 3" xfId="19833"/>
    <cellStyle name="Title 2 21 2 3 2" xfId="32757"/>
    <cellStyle name="Title 2 21 2 4" xfId="19834"/>
    <cellStyle name="Title 2 21 2 4 2" xfId="33215"/>
    <cellStyle name="Title 2 21 2 5" xfId="19835"/>
    <cellStyle name="Title 2 21 2 5 2" xfId="33437"/>
    <cellStyle name="Title 2 21 2 6" xfId="19836"/>
    <cellStyle name="Title 2 21 2 6 2" xfId="39098"/>
    <cellStyle name="Title 2 21 2 7" xfId="28826"/>
    <cellStyle name="Title 2 21 3" xfId="19837"/>
    <cellStyle name="Title 2 21 3 2" xfId="31190"/>
    <cellStyle name="Title 2 21 4" xfId="19838"/>
    <cellStyle name="Title 2 21 4 2" xfId="29356"/>
    <cellStyle name="Title 2 21 5" xfId="19839"/>
    <cellStyle name="Title 2 21 5 2" xfId="32220"/>
    <cellStyle name="Title 2 21 6" xfId="26555"/>
    <cellStyle name="Title 2 22" xfId="19840"/>
    <cellStyle name="Title 2 22 2" xfId="19841"/>
    <cellStyle name="Title 2 22 2 2" xfId="26557"/>
    <cellStyle name="Title 2 22 3" xfId="19842"/>
    <cellStyle name="Title 2 22 3 2" xfId="26558"/>
    <cellStyle name="Title 2 22 4" xfId="19843"/>
    <cellStyle name="Title 2 22 4 2" xfId="26559"/>
    <cellStyle name="Title 2 22 5" xfId="19844"/>
    <cellStyle name="Title 2 22 5 2" xfId="19845"/>
    <cellStyle name="Title 2 22 5 2 2" xfId="32089"/>
    <cellStyle name="Title 2 22 5 3" xfId="19846"/>
    <cellStyle name="Title 2 22 5 3 2" xfId="32758"/>
    <cellStyle name="Title 2 22 5 4" xfId="19847"/>
    <cellStyle name="Title 2 22 5 4 2" xfId="33216"/>
    <cellStyle name="Title 2 22 5 5" xfId="19848"/>
    <cellStyle name="Title 2 22 5 5 2" xfId="33438"/>
    <cellStyle name="Title 2 22 5 6" xfId="19849"/>
    <cellStyle name="Title 2 22 5 6 2" xfId="39099"/>
    <cellStyle name="Title 2 22 5 7" xfId="28827"/>
    <cellStyle name="Title 2 22 6" xfId="19850"/>
    <cellStyle name="Title 2 22 6 2" xfId="31189"/>
    <cellStyle name="Title 2 22 7" xfId="19851"/>
    <cellStyle name="Title 2 22 7 2" xfId="29357"/>
    <cellStyle name="Title 2 22 8" xfId="19852"/>
    <cellStyle name="Title 2 22 8 2" xfId="32219"/>
    <cellStyle name="Title 2 22 9" xfId="26556"/>
    <cellStyle name="Title 2 23" xfId="19853"/>
    <cellStyle name="Title 2 23 2" xfId="19854"/>
    <cellStyle name="Title 2 23 2 2" xfId="19855"/>
    <cellStyle name="Title 2 23 2 2 2" xfId="32090"/>
    <cellStyle name="Title 2 23 2 3" xfId="19856"/>
    <cellStyle name="Title 2 23 2 3 2" xfId="32759"/>
    <cellStyle name="Title 2 23 2 4" xfId="19857"/>
    <cellStyle name="Title 2 23 2 4 2" xfId="33217"/>
    <cellStyle name="Title 2 23 2 5" xfId="19858"/>
    <cellStyle name="Title 2 23 2 5 2" xfId="33439"/>
    <cellStyle name="Title 2 23 2 6" xfId="19859"/>
    <cellStyle name="Title 2 23 2 6 2" xfId="39100"/>
    <cellStyle name="Title 2 23 2 7" xfId="28828"/>
    <cellStyle name="Title 2 23 3" xfId="19860"/>
    <cellStyle name="Title 2 23 3 2" xfId="31188"/>
    <cellStyle name="Title 2 23 4" xfId="19861"/>
    <cellStyle name="Title 2 23 4 2" xfId="29358"/>
    <cellStyle name="Title 2 23 5" xfId="19862"/>
    <cellStyle name="Title 2 23 5 2" xfId="32217"/>
    <cellStyle name="Title 2 23 6" xfId="26560"/>
    <cellStyle name="Title 2 24" xfId="19863"/>
    <cellStyle name="Title 2 24 2" xfId="19864"/>
    <cellStyle name="Title 2 24 2 2" xfId="19865"/>
    <cellStyle name="Title 2 24 2 2 2" xfId="32091"/>
    <cellStyle name="Title 2 24 2 3" xfId="19866"/>
    <cellStyle name="Title 2 24 2 3 2" xfId="32760"/>
    <cellStyle name="Title 2 24 2 4" xfId="19867"/>
    <cellStyle name="Title 2 24 2 4 2" xfId="33218"/>
    <cellStyle name="Title 2 24 2 5" xfId="19868"/>
    <cellStyle name="Title 2 24 2 5 2" xfId="33440"/>
    <cellStyle name="Title 2 24 2 6" xfId="19869"/>
    <cellStyle name="Title 2 24 2 6 2" xfId="39101"/>
    <cellStyle name="Title 2 24 2 7" xfId="28829"/>
    <cellStyle name="Title 2 24 3" xfId="19870"/>
    <cellStyle name="Title 2 24 3 2" xfId="31187"/>
    <cellStyle name="Title 2 24 4" xfId="19871"/>
    <cellStyle name="Title 2 24 4 2" xfId="29359"/>
    <cellStyle name="Title 2 24 5" xfId="19872"/>
    <cellStyle name="Title 2 24 5 2" xfId="32216"/>
    <cellStyle name="Title 2 24 6" xfId="26561"/>
    <cellStyle name="Title 2 25" xfId="19873"/>
    <cellStyle name="Title 2 25 2" xfId="19874"/>
    <cellStyle name="Title 2 25 2 2" xfId="19875"/>
    <cellStyle name="Title 2 25 2 2 2" xfId="32092"/>
    <cellStyle name="Title 2 25 2 3" xfId="19876"/>
    <cellStyle name="Title 2 25 2 3 2" xfId="32761"/>
    <cellStyle name="Title 2 25 2 4" xfId="19877"/>
    <cellStyle name="Title 2 25 2 4 2" xfId="33219"/>
    <cellStyle name="Title 2 25 2 5" xfId="19878"/>
    <cellStyle name="Title 2 25 2 5 2" xfId="33441"/>
    <cellStyle name="Title 2 25 2 6" xfId="19879"/>
    <cellStyle name="Title 2 25 2 6 2" xfId="39102"/>
    <cellStyle name="Title 2 25 2 7" xfId="28830"/>
    <cellStyle name="Title 2 25 3" xfId="19880"/>
    <cellStyle name="Title 2 25 3 2" xfId="31186"/>
    <cellStyle name="Title 2 25 4" xfId="19881"/>
    <cellStyle name="Title 2 25 4 2" xfId="29360"/>
    <cellStyle name="Title 2 25 5" xfId="19882"/>
    <cellStyle name="Title 2 25 5 2" xfId="32215"/>
    <cellStyle name="Title 2 25 6" xfId="26562"/>
    <cellStyle name="Title 2 26" xfId="19883"/>
    <cellStyle name="Title 2 26 2" xfId="19884"/>
    <cellStyle name="Title 2 26 2 2" xfId="19885"/>
    <cellStyle name="Title 2 26 2 2 2" xfId="32093"/>
    <cellStyle name="Title 2 26 2 3" xfId="19886"/>
    <cellStyle name="Title 2 26 2 3 2" xfId="32762"/>
    <cellStyle name="Title 2 26 2 4" xfId="19887"/>
    <cellStyle name="Title 2 26 2 4 2" xfId="33220"/>
    <cellStyle name="Title 2 26 2 5" xfId="19888"/>
    <cellStyle name="Title 2 26 2 5 2" xfId="33442"/>
    <cellStyle name="Title 2 26 2 6" xfId="19889"/>
    <cellStyle name="Title 2 26 2 6 2" xfId="39103"/>
    <cellStyle name="Title 2 26 2 7" xfId="28831"/>
    <cellStyle name="Title 2 26 3" xfId="19890"/>
    <cellStyle name="Title 2 26 3 2" xfId="31185"/>
    <cellStyle name="Title 2 26 4" xfId="19891"/>
    <cellStyle name="Title 2 26 4 2" xfId="29361"/>
    <cellStyle name="Title 2 26 5" xfId="19892"/>
    <cellStyle name="Title 2 26 5 2" xfId="32207"/>
    <cellStyle name="Title 2 26 6" xfId="26563"/>
    <cellStyle name="Title 2 27" xfId="19893"/>
    <cellStyle name="Title 2 27 2" xfId="19894"/>
    <cellStyle name="Title 2 27 2 2" xfId="19895"/>
    <cellStyle name="Title 2 27 2 2 2" xfId="32094"/>
    <cellStyle name="Title 2 27 2 3" xfId="19896"/>
    <cellStyle name="Title 2 27 2 3 2" xfId="32763"/>
    <cellStyle name="Title 2 27 2 4" xfId="19897"/>
    <cellStyle name="Title 2 27 2 4 2" xfId="33221"/>
    <cellStyle name="Title 2 27 2 5" xfId="19898"/>
    <cellStyle name="Title 2 27 2 5 2" xfId="33443"/>
    <cellStyle name="Title 2 27 2 6" xfId="19899"/>
    <cellStyle name="Title 2 27 2 6 2" xfId="39104"/>
    <cellStyle name="Title 2 27 2 7" xfId="28832"/>
    <cellStyle name="Title 2 27 3" xfId="19900"/>
    <cellStyle name="Title 2 27 3 2" xfId="31184"/>
    <cellStyle name="Title 2 27 4" xfId="19901"/>
    <cellStyle name="Title 2 27 4 2" xfId="29362"/>
    <cellStyle name="Title 2 27 5" xfId="19902"/>
    <cellStyle name="Title 2 27 5 2" xfId="32206"/>
    <cellStyle name="Title 2 27 6" xfId="26564"/>
    <cellStyle name="Title 2 28" xfId="19903"/>
    <cellStyle name="Title 2 28 2" xfId="19904"/>
    <cellStyle name="Title 2 28 2 2" xfId="19905"/>
    <cellStyle name="Title 2 28 2 2 2" xfId="32095"/>
    <cellStyle name="Title 2 28 2 3" xfId="19906"/>
    <cellStyle name="Title 2 28 2 3 2" xfId="32764"/>
    <cellStyle name="Title 2 28 2 4" xfId="19907"/>
    <cellStyle name="Title 2 28 2 4 2" xfId="33222"/>
    <cellStyle name="Title 2 28 2 5" xfId="19908"/>
    <cellStyle name="Title 2 28 2 5 2" xfId="33444"/>
    <cellStyle name="Title 2 28 2 6" xfId="19909"/>
    <cellStyle name="Title 2 28 2 6 2" xfId="39105"/>
    <cellStyle name="Title 2 28 2 7" xfId="28833"/>
    <cellStyle name="Title 2 28 3" xfId="19910"/>
    <cellStyle name="Title 2 28 3 2" xfId="31183"/>
    <cellStyle name="Title 2 28 4" xfId="19911"/>
    <cellStyle name="Title 2 28 4 2" xfId="27498"/>
    <cellStyle name="Title 2 28 5" xfId="19912"/>
    <cellStyle name="Title 2 28 5 2" xfId="32205"/>
    <cellStyle name="Title 2 28 6" xfId="26565"/>
    <cellStyle name="Title 2 29" xfId="19913"/>
    <cellStyle name="Title 2 29 2" xfId="19914"/>
    <cellStyle name="Title 2 29 2 2" xfId="19915"/>
    <cellStyle name="Title 2 29 2 2 2" xfId="32096"/>
    <cellStyle name="Title 2 29 2 3" xfId="19916"/>
    <cellStyle name="Title 2 29 2 3 2" xfId="32765"/>
    <cellStyle name="Title 2 29 2 4" xfId="19917"/>
    <cellStyle name="Title 2 29 2 4 2" xfId="33223"/>
    <cellStyle name="Title 2 29 2 5" xfId="19918"/>
    <cellStyle name="Title 2 29 2 5 2" xfId="33445"/>
    <cellStyle name="Title 2 29 2 6" xfId="19919"/>
    <cellStyle name="Title 2 29 2 6 2" xfId="39106"/>
    <cellStyle name="Title 2 29 2 7" xfId="28834"/>
    <cellStyle name="Title 2 29 3" xfId="19920"/>
    <cellStyle name="Title 2 29 3 2" xfId="31182"/>
    <cellStyle name="Title 2 29 4" xfId="19921"/>
    <cellStyle name="Title 2 29 4 2" xfId="29363"/>
    <cellStyle name="Title 2 29 5" xfId="19922"/>
    <cellStyle name="Title 2 29 5 2" xfId="32203"/>
    <cellStyle name="Title 2 29 6" xfId="26566"/>
    <cellStyle name="Title 2 3" xfId="19923"/>
    <cellStyle name="Title 2 3 2" xfId="19924"/>
    <cellStyle name="Title 2 3 2 2" xfId="19925"/>
    <cellStyle name="Title 2 3 2 2 2" xfId="26569"/>
    <cellStyle name="Title 2 3 2 3" xfId="19926"/>
    <cellStyle name="Title 2 3 2 3 2" xfId="34971"/>
    <cellStyle name="Title 2 3 2 4" xfId="26568"/>
    <cellStyle name="Title 2 3 3" xfId="19927"/>
    <cellStyle name="Title 2 3 3 2" xfId="19928"/>
    <cellStyle name="Title 2 3 3 2 2" xfId="38077"/>
    <cellStyle name="Title 2 3 3 3" xfId="19929"/>
    <cellStyle name="Title 2 3 3 3 2" xfId="35314"/>
    <cellStyle name="Title 2 3 3 4" xfId="26570"/>
    <cellStyle name="Title 2 3 4" xfId="19930"/>
    <cellStyle name="Title 2 3 4 2" xfId="19931"/>
    <cellStyle name="Title 2 3 4 2 2" xfId="32097"/>
    <cellStyle name="Title 2 3 4 3" xfId="19932"/>
    <cellStyle name="Title 2 3 4 3 2" xfId="32766"/>
    <cellStyle name="Title 2 3 4 4" xfId="19933"/>
    <cellStyle name="Title 2 3 4 4 2" xfId="33224"/>
    <cellStyle name="Title 2 3 4 5" xfId="19934"/>
    <cellStyle name="Title 2 3 4 5 2" xfId="33446"/>
    <cellStyle name="Title 2 3 4 6" xfId="19935"/>
    <cellStyle name="Title 2 3 4 6 2" xfId="39107"/>
    <cellStyle name="Title 2 3 4 7" xfId="19936"/>
    <cellStyle name="Title 2 3 4 7 2" xfId="38076"/>
    <cellStyle name="Title 2 3 4 8" xfId="28835"/>
    <cellStyle name="Title 2 3 5" xfId="19937"/>
    <cellStyle name="Title 2 3 5 2" xfId="31181"/>
    <cellStyle name="Title 2 3 6" xfId="19938"/>
    <cellStyle name="Title 2 3 6 2" xfId="29364"/>
    <cellStyle name="Title 2 3 7" xfId="19939"/>
    <cellStyle name="Title 2 3 7 2" xfId="32202"/>
    <cellStyle name="Title 2 3 8" xfId="26567"/>
    <cellStyle name="Title 2 30" xfId="19940"/>
    <cellStyle name="Title 2 30 2" xfId="26571"/>
    <cellStyle name="Title 2 31" xfId="19941"/>
    <cellStyle name="Title 2 31 2" xfId="26572"/>
    <cellStyle name="Title 2 32" xfId="19942"/>
    <cellStyle name="Title 2 32 2" xfId="26573"/>
    <cellStyle name="Title 2 33" xfId="19943"/>
    <cellStyle name="Title 2 33 2" xfId="26574"/>
    <cellStyle name="Title 2 34" xfId="19944"/>
    <cellStyle name="Title 2 34 2" xfId="26575"/>
    <cellStyle name="Title 2 35" xfId="19945"/>
    <cellStyle name="Title 2 35 2" xfId="26576"/>
    <cellStyle name="Title 2 36" xfId="19946"/>
    <cellStyle name="Title 2 36 2" xfId="26577"/>
    <cellStyle name="Title 2 37" xfId="19947"/>
    <cellStyle name="Title 2 37 2" xfId="26578"/>
    <cellStyle name="Title 2 38" xfId="19948"/>
    <cellStyle name="Title 2 38 2" xfId="26579"/>
    <cellStyle name="Title 2 39" xfId="19949"/>
    <cellStyle name="Title 2 39 2" xfId="26580"/>
    <cellStyle name="Title 2 4" xfId="19950"/>
    <cellStyle name="Title 2 4 2" xfId="19951"/>
    <cellStyle name="Title 2 4 2 2" xfId="19952"/>
    <cellStyle name="Title 2 4 2 2 2" xfId="26583"/>
    <cellStyle name="Title 2 4 2 3" xfId="19953"/>
    <cellStyle name="Title 2 4 2 3 2" xfId="34972"/>
    <cellStyle name="Title 2 4 2 4" xfId="26582"/>
    <cellStyle name="Title 2 4 3" xfId="19954"/>
    <cellStyle name="Title 2 4 3 2" xfId="19955"/>
    <cellStyle name="Title 2 4 3 2 2" xfId="38079"/>
    <cellStyle name="Title 2 4 3 3" xfId="19956"/>
    <cellStyle name="Title 2 4 3 3 2" xfId="35315"/>
    <cellStyle name="Title 2 4 3 4" xfId="26584"/>
    <cellStyle name="Title 2 4 4" xfId="19957"/>
    <cellStyle name="Title 2 4 4 2" xfId="19958"/>
    <cellStyle name="Title 2 4 4 2 2" xfId="32100"/>
    <cellStyle name="Title 2 4 4 3" xfId="19959"/>
    <cellStyle name="Title 2 4 4 3 2" xfId="32769"/>
    <cellStyle name="Title 2 4 4 4" xfId="19960"/>
    <cellStyle name="Title 2 4 4 4 2" xfId="33225"/>
    <cellStyle name="Title 2 4 4 5" xfId="19961"/>
    <cellStyle name="Title 2 4 4 5 2" xfId="33447"/>
    <cellStyle name="Title 2 4 4 6" xfId="19962"/>
    <cellStyle name="Title 2 4 4 6 2" xfId="39108"/>
    <cellStyle name="Title 2 4 4 7" xfId="19963"/>
    <cellStyle name="Title 2 4 4 7 2" xfId="38078"/>
    <cellStyle name="Title 2 4 4 8" xfId="28836"/>
    <cellStyle name="Title 2 4 5" xfId="19964"/>
    <cellStyle name="Title 2 4 5 2" xfId="31180"/>
    <cellStyle name="Title 2 4 6" xfId="19965"/>
    <cellStyle name="Title 2 4 6 2" xfId="29365"/>
    <cellStyle name="Title 2 4 7" xfId="19966"/>
    <cellStyle name="Title 2 4 7 2" xfId="30779"/>
    <cellStyle name="Title 2 4 8" xfId="26581"/>
    <cellStyle name="Title 2 40" xfId="19967"/>
    <cellStyle name="Title 2 40 2" xfId="19968"/>
    <cellStyle name="Title 2 40 2 2" xfId="32075"/>
    <cellStyle name="Title 2 40 3" xfId="19969"/>
    <cellStyle name="Title 2 40 3 2" xfId="32744"/>
    <cellStyle name="Title 2 40 4" xfId="19970"/>
    <cellStyle name="Title 2 40 4 2" xfId="33202"/>
    <cellStyle name="Title 2 40 5" xfId="19971"/>
    <cellStyle name="Title 2 40 5 2" xfId="33424"/>
    <cellStyle name="Title 2 40 6" xfId="19972"/>
    <cellStyle name="Title 2 40 6 2" xfId="39085"/>
    <cellStyle name="Title 2 40 7" xfId="28813"/>
    <cellStyle name="Title 2 41" xfId="19973"/>
    <cellStyle name="Title 2 41 2" xfId="31204"/>
    <cellStyle name="Title 2 42" xfId="19974"/>
    <cellStyle name="Title 2 42 2" xfId="29344"/>
    <cellStyle name="Title 2 43" xfId="19975"/>
    <cellStyle name="Title 2 43 2" xfId="32236"/>
    <cellStyle name="Title 2 44" xfId="26539"/>
    <cellStyle name="Title 2 5" xfId="19976"/>
    <cellStyle name="Title 2 5 2" xfId="19977"/>
    <cellStyle name="Title 2 5 2 2" xfId="19978"/>
    <cellStyle name="Title 2 5 2 2 2" xfId="32101"/>
    <cellStyle name="Title 2 5 2 3" xfId="19979"/>
    <cellStyle name="Title 2 5 2 3 2" xfId="32770"/>
    <cellStyle name="Title 2 5 2 4" xfId="19980"/>
    <cellStyle name="Title 2 5 2 4 2" xfId="33226"/>
    <cellStyle name="Title 2 5 2 5" xfId="19981"/>
    <cellStyle name="Title 2 5 2 5 2" xfId="33448"/>
    <cellStyle name="Title 2 5 2 6" xfId="19982"/>
    <cellStyle name="Title 2 5 2 6 2" xfId="39109"/>
    <cellStyle name="Title 2 5 2 7" xfId="28837"/>
    <cellStyle name="Title 2 5 3" xfId="19983"/>
    <cellStyle name="Title 2 5 3 2" xfId="31179"/>
    <cellStyle name="Title 2 5 4" xfId="19984"/>
    <cellStyle name="Title 2 5 4 2" xfId="29366"/>
    <cellStyle name="Title 2 5 5" xfId="19985"/>
    <cellStyle name="Title 2 5 5 2" xfId="30778"/>
    <cellStyle name="Title 2 5 6" xfId="26585"/>
    <cellStyle name="Title 2 6" xfId="19986"/>
    <cellStyle name="Title 2 6 2" xfId="19987"/>
    <cellStyle name="Title 2 6 2 2" xfId="19988"/>
    <cellStyle name="Title 2 6 2 2 2" xfId="32102"/>
    <cellStyle name="Title 2 6 2 3" xfId="19989"/>
    <cellStyle name="Title 2 6 2 3 2" xfId="32771"/>
    <cellStyle name="Title 2 6 2 4" xfId="19990"/>
    <cellStyle name="Title 2 6 2 4 2" xfId="33227"/>
    <cellStyle name="Title 2 6 2 5" xfId="19991"/>
    <cellStyle name="Title 2 6 2 5 2" xfId="33449"/>
    <cellStyle name="Title 2 6 2 6" xfId="19992"/>
    <cellStyle name="Title 2 6 2 6 2" xfId="39110"/>
    <cellStyle name="Title 2 6 2 7" xfId="28838"/>
    <cellStyle name="Title 2 6 3" xfId="19993"/>
    <cellStyle name="Title 2 6 3 2" xfId="31178"/>
    <cellStyle name="Title 2 6 4" xfId="19994"/>
    <cellStyle name="Title 2 6 4 2" xfId="29367"/>
    <cellStyle name="Title 2 6 5" xfId="19995"/>
    <cellStyle name="Title 2 6 5 2" xfId="30777"/>
    <cellStyle name="Title 2 6 6" xfId="26586"/>
    <cellStyle name="Title 2 7" xfId="19996"/>
    <cellStyle name="Title 2 7 2" xfId="19997"/>
    <cellStyle name="Title 2 7 2 2" xfId="19998"/>
    <cellStyle name="Title 2 7 2 2 2" xfId="32103"/>
    <cellStyle name="Title 2 7 2 3" xfId="19999"/>
    <cellStyle name="Title 2 7 2 3 2" xfId="32772"/>
    <cellStyle name="Title 2 7 2 4" xfId="20000"/>
    <cellStyle name="Title 2 7 2 4 2" xfId="33228"/>
    <cellStyle name="Title 2 7 2 5" xfId="20001"/>
    <cellStyle name="Title 2 7 2 5 2" xfId="33450"/>
    <cellStyle name="Title 2 7 2 6" xfId="20002"/>
    <cellStyle name="Title 2 7 2 6 2" xfId="39111"/>
    <cellStyle name="Title 2 7 2 7" xfId="28839"/>
    <cellStyle name="Title 2 7 3" xfId="20003"/>
    <cellStyle name="Title 2 7 3 2" xfId="31177"/>
    <cellStyle name="Title 2 7 4" xfId="20004"/>
    <cellStyle name="Title 2 7 4 2" xfId="29369"/>
    <cellStyle name="Title 2 7 5" xfId="20005"/>
    <cellStyle name="Title 2 7 5 2" xfId="30776"/>
    <cellStyle name="Title 2 7 6" xfId="26587"/>
    <cellStyle name="Title 2 8" xfId="20006"/>
    <cellStyle name="Title 2 8 2" xfId="20007"/>
    <cellStyle name="Title 2 8 2 2" xfId="20008"/>
    <cellStyle name="Title 2 8 2 2 2" xfId="32104"/>
    <cellStyle name="Title 2 8 2 3" xfId="20009"/>
    <cellStyle name="Title 2 8 2 3 2" xfId="32773"/>
    <cellStyle name="Title 2 8 2 4" xfId="20010"/>
    <cellStyle name="Title 2 8 2 4 2" xfId="33229"/>
    <cellStyle name="Title 2 8 2 5" xfId="20011"/>
    <cellStyle name="Title 2 8 2 5 2" xfId="33451"/>
    <cellStyle name="Title 2 8 2 6" xfId="20012"/>
    <cellStyle name="Title 2 8 2 6 2" xfId="39112"/>
    <cellStyle name="Title 2 8 2 7" xfId="28840"/>
    <cellStyle name="Title 2 8 3" xfId="20013"/>
    <cellStyle name="Title 2 8 3 2" xfId="31176"/>
    <cellStyle name="Title 2 8 4" xfId="20014"/>
    <cellStyle name="Title 2 8 4 2" xfId="29370"/>
    <cellStyle name="Title 2 8 5" xfId="20015"/>
    <cellStyle name="Title 2 8 5 2" xfId="30775"/>
    <cellStyle name="Title 2 8 6" xfId="26588"/>
    <cellStyle name="Title 2 9" xfId="20016"/>
    <cellStyle name="Title 2 9 2" xfId="20017"/>
    <cellStyle name="Title 2 9 2 2" xfId="20018"/>
    <cellStyle name="Title 2 9 2 2 2" xfId="32105"/>
    <cellStyle name="Title 2 9 2 3" xfId="20019"/>
    <cellStyle name="Title 2 9 2 3 2" xfId="32774"/>
    <cellStyle name="Title 2 9 2 4" xfId="20020"/>
    <cellStyle name="Title 2 9 2 4 2" xfId="33230"/>
    <cellStyle name="Title 2 9 2 5" xfId="20021"/>
    <cellStyle name="Title 2 9 2 5 2" xfId="33452"/>
    <cellStyle name="Title 2 9 2 6" xfId="20022"/>
    <cellStyle name="Title 2 9 2 6 2" xfId="39113"/>
    <cellStyle name="Title 2 9 2 7" xfId="28841"/>
    <cellStyle name="Title 2 9 3" xfId="20023"/>
    <cellStyle name="Title 2 9 3 2" xfId="31175"/>
    <cellStyle name="Title 2 9 4" xfId="20024"/>
    <cellStyle name="Title 2 9 4 2" xfId="29371"/>
    <cellStyle name="Title 2 9 5" xfId="20025"/>
    <cellStyle name="Title 2 9 5 2" xfId="30774"/>
    <cellStyle name="Title 2 9 6" xfId="26589"/>
    <cellStyle name="Title 3" xfId="20026"/>
    <cellStyle name="Title 3 10" xfId="26590"/>
    <cellStyle name="Title 3 2" xfId="20027"/>
    <cellStyle name="Title 3 2 2" xfId="20028"/>
    <cellStyle name="Title 3 2 2 2" xfId="20029"/>
    <cellStyle name="Title 3 2 2 2 2" xfId="26593"/>
    <cellStyle name="Title 3 2 2 3" xfId="20030"/>
    <cellStyle name="Title 3 2 2 3 2" xfId="34974"/>
    <cellStyle name="Title 3 2 2 4" xfId="26592"/>
    <cellStyle name="Title 3 2 3" xfId="20031"/>
    <cellStyle name="Title 3 2 3 2" xfId="20032"/>
    <cellStyle name="Title 3 2 3 2 2" xfId="38082"/>
    <cellStyle name="Title 3 2 3 3" xfId="20033"/>
    <cellStyle name="Title 3 2 3 3 2" xfId="35317"/>
    <cellStyle name="Title 3 2 3 4" xfId="26594"/>
    <cellStyle name="Title 3 2 4" xfId="20034"/>
    <cellStyle name="Title 3 2 4 2" xfId="20035"/>
    <cellStyle name="Title 3 2 4 2 2" xfId="32107"/>
    <cellStyle name="Title 3 2 4 3" xfId="20036"/>
    <cellStyle name="Title 3 2 4 3 2" xfId="32776"/>
    <cellStyle name="Title 3 2 4 4" xfId="20037"/>
    <cellStyle name="Title 3 2 4 4 2" xfId="33232"/>
    <cellStyle name="Title 3 2 4 5" xfId="20038"/>
    <cellStyle name="Title 3 2 4 5 2" xfId="33454"/>
    <cellStyle name="Title 3 2 4 6" xfId="20039"/>
    <cellStyle name="Title 3 2 4 6 2" xfId="39115"/>
    <cellStyle name="Title 3 2 4 7" xfId="20040"/>
    <cellStyle name="Title 3 2 4 7 2" xfId="38081"/>
    <cellStyle name="Title 3 2 4 8" xfId="28843"/>
    <cellStyle name="Title 3 2 5" xfId="20041"/>
    <cellStyle name="Title 3 2 5 2" xfId="31173"/>
    <cellStyle name="Title 3 2 6" xfId="20042"/>
    <cellStyle name="Title 3 2 6 2" xfId="27499"/>
    <cellStyle name="Title 3 2 7" xfId="20043"/>
    <cellStyle name="Title 3 2 7 2" xfId="30772"/>
    <cellStyle name="Title 3 2 8" xfId="26591"/>
    <cellStyle name="Title 3 3" xfId="20044"/>
    <cellStyle name="Title 3 3 2" xfId="20045"/>
    <cellStyle name="Title 3 3 2 2" xfId="20046"/>
    <cellStyle name="Title 3 3 2 2 2" xfId="26597"/>
    <cellStyle name="Title 3 3 2 3" xfId="20047"/>
    <cellStyle name="Title 3 3 2 3 2" xfId="34975"/>
    <cellStyle name="Title 3 3 2 4" xfId="26596"/>
    <cellStyle name="Title 3 3 3" xfId="20048"/>
    <cellStyle name="Title 3 3 3 2" xfId="20049"/>
    <cellStyle name="Title 3 3 3 2 2" xfId="38084"/>
    <cellStyle name="Title 3 3 3 3" xfId="20050"/>
    <cellStyle name="Title 3 3 3 3 2" xfId="35318"/>
    <cellStyle name="Title 3 3 3 4" xfId="26598"/>
    <cellStyle name="Title 3 3 4" xfId="20051"/>
    <cellStyle name="Title 3 3 4 2" xfId="20052"/>
    <cellStyle name="Title 3 3 4 2 2" xfId="32109"/>
    <cellStyle name="Title 3 3 4 3" xfId="20053"/>
    <cellStyle name="Title 3 3 4 3 2" xfId="32778"/>
    <cellStyle name="Title 3 3 4 4" xfId="20054"/>
    <cellStyle name="Title 3 3 4 4 2" xfId="33233"/>
    <cellStyle name="Title 3 3 4 5" xfId="20055"/>
    <cellStyle name="Title 3 3 4 5 2" xfId="33455"/>
    <cellStyle name="Title 3 3 4 6" xfId="20056"/>
    <cellStyle name="Title 3 3 4 6 2" xfId="39116"/>
    <cellStyle name="Title 3 3 4 7" xfId="20057"/>
    <cellStyle name="Title 3 3 4 7 2" xfId="38083"/>
    <cellStyle name="Title 3 3 4 8" xfId="28844"/>
    <cellStyle name="Title 3 3 5" xfId="20058"/>
    <cellStyle name="Title 3 3 5 2" xfId="31172"/>
    <cellStyle name="Title 3 3 6" xfId="20059"/>
    <cellStyle name="Title 3 3 6 2" xfId="27500"/>
    <cellStyle name="Title 3 3 7" xfId="20060"/>
    <cellStyle name="Title 3 3 7 2" xfId="30771"/>
    <cellStyle name="Title 3 3 8" xfId="26595"/>
    <cellStyle name="Title 3 4" xfId="20061"/>
    <cellStyle name="Title 3 4 2" xfId="20062"/>
    <cellStyle name="Title 3 4 2 2" xfId="26600"/>
    <cellStyle name="Title 3 4 3" xfId="20063"/>
    <cellStyle name="Title 3 4 3 2" xfId="34973"/>
    <cellStyle name="Title 3 4 4" xfId="26599"/>
    <cellStyle name="Title 3 5" xfId="20064"/>
    <cellStyle name="Title 3 5 2" xfId="20065"/>
    <cellStyle name="Title 3 5 2 2" xfId="38085"/>
    <cellStyle name="Title 3 5 3" xfId="20066"/>
    <cellStyle name="Title 3 5 3 2" xfId="35316"/>
    <cellStyle name="Title 3 5 4" xfId="26601"/>
    <cellStyle name="Title 3 6" xfId="20067"/>
    <cellStyle name="Title 3 6 2" xfId="20068"/>
    <cellStyle name="Title 3 6 2 2" xfId="32106"/>
    <cellStyle name="Title 3 6 3" xfId="20069"/>
    <cellStyle name="Title 3 6 3 2" xfId="32775"/>
    <cellStyle name="Title 3 6 4" xfId="20070"/>
    <cellStyle name="Title 3 6 4 2" xfId="33231"/>
    <cellStyle name="Title 3 6 5" xfId="20071"/>
    <cellStyle name="Title 3 6 5 2" xfId="33453"/>
    <cellStyle name="Title 3 6 6" xfId="20072"/>
    <cellStyle name="Title 3 6 6 2" xfId="39114"/>
    <cellStyle name="Title 3 6 7" xfId="20073"/>
    <cellStyle name="Title 3 6 7 2" xfId="38080"/>
    <cellStyle name="Title 3 6 8" xfId="28842"/>
    <cellStyle name="Title 3 7" xfId="20074"/>
    <cellStyle name="Title 3 7 2" xfId="31174"/>
    <cellStyle name="Title 3 8" xfId="20075"/>
    <cellStyle name="Title 3 8 2" xfId="29372"/>
    <cellStyle name="Title 3 9" xfId="20076"/>
    <cellStyle name="Title 3 9 2" xfId="30773"/>
    <cellStyle name="Title 4" xfId="20077"/>
    <cellStyle name="Title 4 10" xfId="26602"/>
    <cellStyle name="Title 4 2" xfId="20078"/>
    <cellStyle name="Title 4 2 2" xfId="20079"/>
    <cellStyle name="Title 4 2 2 2" xfId="20080"/>
    <cellStyle name="Title 4 2 2 2 2" xfId="26605"/>
    <cellStyle name="Title 4 2 2 3" xfId="20081"/>
    <cellStyle name="Title 4 2 2 3 2" xfId="34977"/>
    <cellStyle name="Title 4 2 2 4" xfId="26604"/>
    <cellStyle name="Title 4 2 3" xfId="20082"/>
    <cellStyle name="Title 4 2 3 2" xfId="20083"/>
    <cellStyle name="Title 4 2 3 2 2" xfId="38088"/>
    <cellStyle name="Title 4 2 3 3" xfId="20084"/>
    <cellStyle name="Title 4 2 3 3 2" xfId="35320"/>
    <cellStyle name="Title 4 2 3 4" xfId="26606"/>
    <cellStyle name="Title 4 2 4" xfId="20085"/>
    <cellStyle name="Title 4 2 4 2" xfId="20086"/>
    <cellStyle name="Title 4 2 4 2 2" xfId="32116"/>
    <cellStyle name="Title 4 2 4 3" xfId="20087"/>
    <cellStyle name="Title 4 2 4 3 2" xfId="32780"/>
    <cellStyle name="Title 4 2 4 4" xfId="20088"/>
    <cellStyle name="Title 4 2 4 4 2" xfId="33235"/>
    <cellStyle name="Title 4 2 4 5" xfId="20089"/>
    <cellStyle name="Title 4 2 4 5 2" xfId="33457"/>
    <cellStyle name="Title 4 2 4 6" xfId="20090"/>
    <cellStyle name="Title 4 2 4 6 2" xfId="39118"/>
    <cellStyle name="Title 4 2 4 7" xfId="20091"/>
    <cellStyle name="Title 4 2 4 7 2" xfId="38087"/>
    <cellStyle name="Title 4 2 4 8" xfId="28846"/>
    <cellStyle name="Title 4 2 5" xfId="20092"/>
    <cellStyle name="Title 4 2 5 2" xfId="31169"/>
    <cellStyle name="Title 4 2 6" xfId="20093"/>
    <cellStyle name="Title 4 2 6 2" xfId="29373"/>
    <cellStyle name="Title 4 2 7" xfId="20094"/>
    <cellStyle name="Title 4 2 7 2" xfId="32200"/>
    <cellStyle name="Title 4 2 8" xfId="26603"/>
    <cellStyle name="Title 4 3" xfId="20095"/>
    <cellStyle name="Title 4 3 2" xfId="20096"/>
    <cellStyle name="Title 4 3 2 2" xfId="20097"/>
    <cellStyle name="Title 4 3 2 2 2" xfId="26609"/>
    <cellStyle name="Title 4 3 2 3" xfId="20098"/>
    <cellStyle name="Title 4 3 2 3 2" xfId="34978"/>
    <cellStyle name="Title 4 3 2 4" xfId="26608"/>
    <cellStyle name="Title 4 3 3" xfId="20099"/>
    <cellStyle name="Title 4 3 3 2" xfId="20100"/>
    <cellStyle name="Title 4 3 3 2 2" xfId="38090"/>
    <cellStyle name="Title 4 3 3 3" xfId="20101"/>
    <cellStyle name="Title 4 3 3 3 2" xfId="35321"/>
    <cellStyle name="Title 4 3 3 4" xfId="26610"/>
    <cellStyle name="Title 4 3 4" xfId="20102"/>
    <cellStyle name="Title 4 3 4 2" xfId="20103"/>
    <cellStyle name="Title 4 3 4 2 2" xfId="32117"/>
    <cellStyle name="Title 4 3 4 3" xfId="20104"/>
    <cellStyle name="Title 4 3 4 3 2" xfId="32781"/>
    <cellStyle name="Title 4 3 4 4" xfId="20105"/>
    <cellStyle name="Title 4 3 4 4 2" xfId="33236"/>
    <cellStyle name="Title 4 3 4 5" xfId="20106"/>
    <cellStyle name="Title 4 3 4 5 2" xfId="33458"/>
    <cellStyle name="Title 4 3 4 6" xfId="20107"/>
    <cellStyle name="Title 4 3 4 6 2" xfId="39119"/>
    <cellStyle name="Title 4 3 4 7" xfId="20108"/>
    <cellStyle name="Title 4 3 4 7 2" xfId="38089"/>
    <cellStyle name="Title 4 3 4 8" xfId="28847"/>
    <cellStyle name="Title 4 3 5" xfId="20109"/>
    <cellStyle name="Title 4 3 5 2" xfId="31168"/>
    <cellStyle name="Title 4 3 6" xfId="20110"/>
    <cellStyle name="Title 4 3 6 2" xfId="29374"/>
    <cellStyle name="Title 4 3 7" xfId="20111"/>
    <cellStyle name="Title 4 3 7 2" xfId="32199"/>
    <cellStyle name="Title 4 3 8" xfId="26607"/>
    <cellStyle name="Title 4 4" xfId="20112"/>
    <cellStyle name="Title 4 4 2" xfId="20113"/>
    <cellStyle name="Title 4 4 2 2" xfId="26612"/>
    <cellStyle name="Title 4 4 3" xfId="20114"/>
    <cellStyle name="Title 4 4 3 2" xfId="34976"/>
    <cellStyle name="Title 4 4 4" xfId="26611"/>
    <cellStyle name="Title 4 5" xfId="20115"/>
    <cellStyle name="Title 4 5 2" xfId="20116"/>
    <cellStyle name="Title 4 5 2 2" xfId="38091"/>
    <cellStyle name="Title 4 5 3" xfId="20117"/>
    <cellStyle name="Title 4 5 3 2" xfId="35319"/>
    <cellStyle name="Title 4 5 4" xfId="26613"/>
    <cellStyle name="Title 4 6" xfId="20118"/>
    <cellStyle name="Title 4 6 2" xfId="20119"/>
    <cellStyle name="Title 4 6 2 2" xfId="32115"/>
    <cellStyle name="Title 4 6 3" xfId="20120"/>
    <cellStyle name="Title 4 6 3 2" xfId="32779"/>
    <cellStyle name="Title 4 6 4" xfId="20121"/>
    <cellStyle name="Title 4 6 4 2" xfId="33234"/>
    <cellStyle name="Title 4 6 5" xfId="20122"/>
    <cellStyle name="Title 4 6 5 2" xfId="33456"/>
    <cellStyle name="Title 4 6 6" xfId="20123"/>
    <cellStyle name="Title 4 6 6 2" xfId="39117"/>
    <cellStyle name="Title 4 6 7" xfId="20124"/>
    <cellStyle name="Title 4 6 7 2" xfId="38086"/>
    <cellStyle name="Title 4 6 8" xfId="28845"/>
    <cellStyle name="Title 4 7" xfId="20125"/>
    <cellStyle name="Title 4 7 2" xfId="31170"/>
    <cellStyle name="Title 4 8" xfId="20126"/>
    <cellStyle name="Title 4 8 2" xfId="27501"/>
    <cellStyle name="Title 4 9" xfId="20127"/>
    <cellStyle name="Title 4 9 2" xfId="32201"/>
    <cellStyle name="Title 5" xfId="20128"/>
    <cellStyle name="Title 5 10" xfId="20129"/>
    <cellStyle name="Title 5 10 2" xfId="20130"/>
    <cellStyle name="Title 5 10 2 2" xfId="20131"/>
    <cellStyle name="Title 5 10 2 2 2" xfId="38093"/>
    <cellStyle name="Title 5 10 2 3" xfId="20132"/>
    <cellStyle name="Title 5 10 2 3 2" xfId="34980"/>
    <cellStyle name="Title 5 10 2 4" xfId="26616"/>
    <cellStyle name="Title 5 10 3" xfId="20133"/>
    <cellStyle name="Title 5 10 3 2" xfId="20134"/>
    <cellStyle name="Title 5 10 3 2 2" xfId="38094"/>
    <cellStyle name="Title 5 10 3 3" xfId="20135"/>
    <cellStyle name="Title 5 10 3 3 2" xfId="35323"/>
    <cellStyle name="Title 5 10 3 4" xfId="26617"/>
    <cellStyle name="Title 5 10 4" xfId="20136"/>
    <cellStyle name="Title 5 10 4 2" xfId="35800"/>
    <cellStyle name="Title 5 10 5" xfId="26615"/>
    <cellStyle name="Title 5 11" xfId="20137"/>
    <cellStyle name="Title 5 11 2" xfId="20138"/>
    <cellStyle name="Title 5 11 2 2" xfId="20139"/>
    <cellStyle name="Title 5 11 2 2 2" xfId="38095"/>
    <cellStyle name="Title 5 11 2 3" xfId="20140"/>
    <cellStyle name="Title 5 11 2 3 2" xfId="34981"/>
    <cellStyle name="Title 5 11 2 4" xfId="26619"/>
    <cellStyle name="Title 5 11 3" xfId="20141"/>
    <cellStyle name="Title 5 11 3 2" xfId="20142"/>
    <cellStyle name="Title 5 11 3 2 2" xfId="38096"/>
    <cellStyle name="Title 5 11 3 3" xfId="20143"/>
    <cellStyle name="Title 5 11 3 3 2" xfId="35324"/>
    <cellStyle name="Title 5 11 3 4" xfId="26620"/>
    <cellStyle name="Title 5 11 4" xfId="20144"/>
    <cellStyle name="Title 5 11 4 2" xfId="35801"/>
    <cellStyle name="Title 5 11 5" xfId="26618"/>
    <cellStyle name="Title 5 12" xfId="20145"/>
    <cellStyle name="Title 5 12 2" xfId="20146"/>
    <cellStyle name="Title 5 12 2 2" xfId="20147"/>
    <cellStyle name="Title 5 12 2 2 2" xfId="38097"/>
    <cellStyle name="Title 5 12 2 3" xfId="20148"/>
    <cellStyle name="Title 5 12 2 3 2" xfId="34982"/>
    <cellStyle name="Title 5 12 2 4" xfId="26622"/>
    <cellStyle name="Title 5 12 3" xfId="20149"/>
    <cellStyle name="Title 5 12 3 2" xfId="20150"/>
    <cellStyle name="Title 5 12 3 2 2" xfId="38098"/>
    <cellStyle name="Title 5 12 3 3" xfId="20151"/>
    <cellStyle name="Title 5 12 3 3 2" xfId="35325"/>
    <cellStyle name="Title 5 12 3 4" xfId="26623"/>
    <cellStyle name="Title 5 12 4" xfId="20152"/>
    <cellStyle name="Title 5 12 4 2" xfId="35802"/>
    <cellStyle name="Title 5 12 5" xfId="26621"/>
    <cellStyle name="Title 5 13" xfId="20153"/>
    <cellStyle name="Title 5 13 2" xfId="20154"/>
    <cellStyle name="Title 5 13 2 2" xfId="20155"/>
    <cellStyle name="Title 5 13 2 2 2" xfId="38099"/>
    <cellStyle name="Title 5 13 2 3" xfId="20156"/>
    <cellStyle name="Title 5 13 2 3 2" xfId="34983"/>
    <cellStyle name="Title 5 13 2 4" xfId="26625"/>
    <cellStyle name="Title 5 13 3" xfId="20157"/>
    <cellStyle name="Title 5 13 3 2" xfId="20158"/>
    <cellStyle name="Title 5 13 3 2 2" xfId="38100"/>
    <cellStyle name="Title 5 13 3 3" xfId="20159"/>
    <cellStyle name="Title 5 13 3 3 2" xfId="35326"/>
    <cellStyle name="Title 5 13 3 4" xfId="26626"/>
    <cellStyle name="Title 5 13 4" xfId="20160"/>
    <cellStyle name="Title 5 13 4 2" xfId="35803"/>
    <cellStyle name="Title 5 13 5" xfId="26624"/>
    <cellStyle name="Title 5 14" xfId="20161"/>
    <cellStyle name="Title 5 14 2" xfId="20162"/>
    <cellStyle name="Title 5 14 2 2" xfId="20163"/>
    <cellStyle name="Title 5 14 2 2 2" xfId="38101"/>
    <cellStyle name="Title 5 14 2 3" xfId="20164"/>
    <cellStyle name="Title 5 14 2 3 2" xfId="34984"/>
    <cellStyle name="Title 5 14 2 4" xfId="26628"/>
    <cellStyle name="Title 5 14 3" xfId="20165"/>
    <cellStyle name="Title 5 14 3 2" xfId="20166"/>
    <cellStyle name="Title 5 14 3 2 2" xfId="38102"/>
    <cellStyle name="Title 5 14 3 3" xfId="20167"/>
    <cellStyle name="Title 5 14 3 3 2" xfId="35327"/>
    <cellStyle name="Title 5 14 3 4" xfId="26629"/>
    <cellStyle name="Title 5 14 4" xfId="20168"/>
    <cellStyle name="Title 5 14 4 2" xfId="35804"/>
    <cellStyle name="Title 5 14 5" xfId="26627"/>
    <cellStyle name="Title 5 15" xfId="20169"/>
    <cellStyle name="Title 5 15 2" xfId="20170"/>
    <cellStyle name="Title 5 15 2 2" xfId="20171"/>
    <cellStyle name="Title 5 15 2 2 2" xfId="38103"/>
    <cellStyle name="Title 5 15 2 3" xfId="20172"/>
    <cellStyle name="Title 5 15 2 3 2" xfId="34985"/>
    <cellStyle name="Title 5 15 2 4" xfId="26631"/>
    <cellStyle name="Title 5 15 3" xfId="20173"/>
    <cellStyle name="Title 5 15 3 2" xfId="20174"/>
    <cellStyle name="Title 5 15 3 2 2" xfId="38104"/>
    <cellStyle name="Title 5 15 3 3" xfId="20175"/>
    <cellStyle name="Title 5 15 3 3 2" xfId="35328"/>
    <cellStyle name="Title 5 15 3 4" xfId="26632"/>
    <cellStyle name="Title 5 15 4" xfId="20176"/>
    <cellStyle name="Title 5 15 4 2" xfId="35805"/>
    <cellStyle name="Title 5 15 5" xfId="26630"/>
    <cellStyle name="Title 5 16" xfId="20177"/>
    <cellStyle name="Title 5 16 2" xfId="20178"/>
    <cellStyle name="Title 5 16 2 2" xfId="20179"/>
    <cellStyle name="Title 5 16 2 2 2" xfId="38105"/>
    <cellStyle name="Title 5 16 2 3" xfId="20180"/>
    <cellStyle name="Title 5 16 2 3 2" xfId="34986"/>
    <cellStyle name="Title 5 16 2 4" xfId="26634"/>
    <cellStyle name="Title 5 16 3" xfId="20181"/>
    <cellStyle name="Title 5 16 3 2" xfId="20182"/>
    <cellStyle name="Title 5 16 3 2 2" xfId="38106"/>
    <cellStyle name="Title 5 16 3 3" xfId="20183"/>
    <cellStyle name="Title 5 16 3 3 2" xfId="35329"/>
    <cellStyle name="Title 5 16 3 4" xfId="26635"/>
    <cellStyle name="Title 5 16 4" xfId="20184"/>
    <cellStyle name="Title 5 16 4 2" xfId="35806"/>
    <cellStyle name="Title 5 16 5" xfId="26633"/>
    <cellStyle name="Title 5 17" xfId="20185"/>
    <cellStyle name="Title 5 17 2" xfId="20186"/>
    <cellStyle name="Title 5 17 2 2" xfId="20187"/>
    <cellStyle name="Title 5 17 2 2 2" xfId="38107"/>
    <cellStyle name="Title 5 17 2 3" xfId="20188"/>
    <cellStyle name="Title 5 17 2 3 2" xfId="34987"/>
    <cellStyle name="Title 5 17 2 4" xfId="26637"/>
    <cellStyle name="Title 5 17 3" xfId="20189"/>
    <cellStyle name="Title 5 17 3 2" xfId="20190"/>
    <cellStyle name="Title 5 17 3 2 2" xfId="38108"/>
    <cellStyle name="Title 5 17 3 3" xfId="20191"/>
    <cellStyle name="Title 5 17 3 3 2" xfId="35330"/>
    <cellStyle name="Title 5 17 3 4" xfId="26638"/>
    <cellStyle name="Title 5 17 4" xfId="20192"/>
    <cellStyle name="Title 5 17 4 2" xfId="35807"/>
    <cellStyle name="Title 5 17 5" xfId="26636"/>
    <cellStyle name="Title 5 18" xfId="20193"/>
    <cellStyle name="Title 5 18 2" xfId="20194"/>
    <cellStyle name="Title 5 18 2 2" xfId="20195"/>
    <cellStyle name="Title 5 18 2 2 2" xfId="38109"/>
    <cellStyle name="Title 5 18 2 3" xfId="20196"/>
    <cellStyle name="Title 5 18 2 3 2" xfId="34988"/>
    <cellStyle name="Title 5 18 2 4" xfId="26640"/>
    <cellStyle name="Title 5 18 3" xfId="20197"/>
    <cellStyle name="Title 5 18 3 2" xfId="20198"/>
    <cellStyle name="Title 5 18 3 2 2" xfId="38110"/>
    <cellStyle name="Title 5 18 3 3" xfId="20199"/>
    <cellStyle name="Title 5 18 3 3 2" xfId="35331"/>
    <cellStyle name="Title 5 18 3 4" xfId="26641"/>
    <cellStyle name="Title 5 18 4" xfId="20200"/>
    <cellStyle name="Title 5 18 4 2" xfId="35808"/>
    <cellStyle name="Title 5 18 5" xfId="26639"/>
    <cellStyle name="Title 5 19" xfId="20201"/>
    <cellStyle name="Title 5 19 2" xfId="20202"/>
    <cellStyle name="Title 5 19 2 2" xfId="20203"/>
    <cellStyle name="Title 5 19 2 2 2" xfId="38111"/>
    <cellStyle name="Title 5 19 2 3" xfId="20204"/>
    <cellStyle name="Title 5 19 2 3 2" xfId="34989"/>
    <cellStyle name="Title 5 19 2 4" xfId="26643"/>
    <cellStyle name="Title 5 19 3" xfId="20205"/>
    <cellStyle name="Title 5 19 3 2" xfId="20206"/>
    <cellStyle name="Title 5 19 3 2 2" xfId="38112"/>
    <cellStyle name="Title 5 19 3 3" xfId="20207"/>
    <cellStyle name="Title 5 19 3 3 2" xfId="35332"/>
    <cellStyle name="Title 5 19 3 4" xfId="26644"/>
    <cellStyle name="Title 5 19 4" xfId="20208"/>
    <cellStyle name="Title 5 19 4 2" xfId="35809"/>
    <cellStyle name="Title 5 19 5" xfId="26642"/>
    <cellStyle name="Title 5 2" xfId="20209"/>
    <cellStyle name="Title 5 2 2" xfId="20210"/>
    <cellStyle name="Title 5 2 2 2" xfId="20211"/>
    <cellStyle name="Title 5 2 2 2 2" xfId="26647"/>
    <cellStyle name="Title 5 2 2 3" xfId="20212"/>
    <cellStyle name="Title 5 2 2 3 2" xfId="34990"/>
    <cellStyle name="Title 5 2 2 4" xfId="26646"/>
    <cellStyle name="Title 5 2 3" xfId="20213"/>
    <cellStyle name="Title 5 2 3 2" xfId="20214"/>
    <cellStyle name="Title 5 2 3 2 2" xfId="38114"/>
    <cellStyle name="Title 5 2 3 3" xfId="20215"/>
    <cellStyle name="Title 5 2 3 3 2" xfId="35333"/>
    <cellStyle name="Title 5 2 3 4" xfId="26648"/>
    <cellStyle name="Title 5 2 4" xfId="20216"/>
    <cellStyle name="Title 5 2 4 2" xfId="20217"/>
    <cellStyle name="Title 5 2 4 2 2" xfId="32120"/>
    <cellStyle name="Title 5 2 4 3" xfId="20218"/>
    <cellStyle name="Title 5 2 4 3 2" xfId="32798"/>
    <cellStyle name="Title 5 2 4 4" xfId="20219"/>
    <cellStyle name="Title 5 2 4 4 2" xfId="33238"/>
    <cellStyle name="Title 5 2 4 5" xfId="20220"/>
    <cellStyle name="Title 5 2 4 5 2" xfId="33460"/>
    <cellStyle name="Title 5 2 4 6" xfId="20221"/>
    <cellStyle name="Title 5 2 4 6 2" xfId="39121"/>
    <cellStyle name="Title 5 2 4 7" xfId="20222"/>
    <cellStyle name="Title 5 2 4 7 2" xfId="38113"/>
    <cellStyle name="Title 5 2 4 8" xfId="28849"/>
    <cellStyle name="Title 5 2 5" xfId="20223"/>
    <cellStyle name="Title 5 2 5 2" xfId="31166"/>
    <cellStyle name="Title 5 2 6" xfId="20224"/>
    <cellStyle name="Title 5 2 6 2" xfId="27502"/>
    <cellStyle name="Title 5 2 7" xfId="20225"/>
    <cellStyle name="Title 5 2 7 2" xfId="32196"/>
    <cellStyle name="Title 5 2 8" xfId="26645"/>
    <cellStyle name="Title 5 20" xfId="20226"/>
    <cellStyle name="Title 5 20 2" xfId="20227"/>
    <cellStyle name="Title 5 20 2 2" xfId="20228"/>
    <cellStyle name="Title 5 20 2 2 2" xfId="38115"/>
    <cellStyle name="Title 5 20 2 3" xfId="20229"/>
    <cellStyle name="Title 5 20 2 3 2" xfId="34991"/>
    <cellStyle name="Title 5 20 2 4" xfId="26650"/>
    <cellStyle name="Title 5 20 3" xfId="20230"/>
    <cellStyle name="Title 5 20 3 2" xfId="20231"/>
    <cellStyle name="Title 5 20 3 2 2" xfId="38116"/>
    <cellStyle name="Title 5 20 3 3" xfId="20232"/>
    <cellStyle name="Title 5 20 3 3 2" xfId="35334"/>
    <cellStyle name="Title 5 20 3 4" xfId="26651"/>
    <cellStyle name="Title 5 20 4" xfId="20233"/>
    <cellStyle name="Title 5 20 4 2" xfId="35810"/>
    <cellStyle name="Title 5 20 5" xfId="26649"/>
    <cellStyle name="Title 5 21" xfId="20234"/>
    <cellStyle name="Title 5 21 2" xfId="20235"/>
    <cellStyle name="Title 5 21 2 2" xfId="20236"/>
    <cellStyle name="Title 5 21 2 2 2" xfId="38117"/>
    <cellStyle name="Title 5 21 2 3" xfId="20237"/>
    <cellStyle name="Title 5 21 2 3 2" xfId="34992"/>
    <cellStyle name="Title 5 21 2 4" xfId="26653"/>
    <cellStyle name="Title 5 21 3" xfId="20238"/>
    <cellStyle name="Title 5 21 3 2" xfId="20239"/>
    <cellStyle name="Title 5 21 3 2 2" xfId="38118"/>
    <cellStyle name="Title 5 21 3 3" xfId="20240"/>
    <cellStyle name="Title 5 21 3 3 2" xfId="35335"/>
    <cellStyle name="Title 5 21 3 4" xfId="26654"/>
    <cellStyle name="Title 5 21 4" xfId="20241"/>
    <cellStyle name="Title 5 21 4 2" xfId="35811"/>
    <cellStyle name="Title 5 21 5" xfId="26652"/>
    <cellStyle name="Title 5 22" xfId="20242"/>
    <cellStyle name="Title 5 22 2" xfId="20243"/>
    <cellStyle name="Title 5 22 2 2" xfId="20244"/>
    <cellStyle name="Title 5 22 2 2 2" xfId="38119"/>
    <cellStyle name="Title 5 22 2 3" xfId="20245"/>
    <cellStyle name="Title 5 22 2 3 2" xfId="34993"/>
    <cellStyle name="Title 5 22 2 4" xfId="26656"/>
    <cellStyle name="Title 5 22 3" xfId="20246"/>
    <cellStyle name="Title 5 22 3 2" xfId="20247"/>
    <cellStyle name="Title 5 22 3 2 2" xfId="38120"/>
    <cellStyle name="Title 5 22 3 3" xfId="20248"/>
    <cellStyle name="Title 5 22 3 3 2" xfId="35336"/>
    <cellStyle name="Title 5 22 3 4" xfId="26657"/>
    <cellStyle name="Title 5 22 4" xfId="20249"/>
    <cellStyle name="Title 5 22 4 2" xfId="35812"/>
    <cellStyle name="Title 5 22 5" xfId="26655"/>
    <cellStyle name="Title 5 23" xfId="20250"/>
    <cellStyle name="Title 5 23 2" xfId="20251"/>
    <cellStyle name="Title 5 23 2 2" xfId="20252"/>
    <cellStyle name="Title 5 23 2 2 2" xfId="38121"/>
    <cellStyle name="Title 5 23 2 3" xfId="20253"/>
    <cellStyle name="Title 5 23 2 3 2" xfId="34994"/>
    <cellStyle name="Title 5 23 2 4" xfId="26659"/>
    <cellStyle name="Title 5 23 3" xfId="20254"/>
    <cellStyle name="Title 5 23 3 2" xfId="20255"/>
    <cellStyle name="Title 5 23 3 2 2" xfId="38122"/>
    <cellStyle name="Title 5 23 3 3" xfId="20256"/>
    <cellStyle name="Title 5 23 3 3 2" xfId="35337"/>
    <cellStyle name="Title 5 23 3 4" xfId="26660"/>
    <cellStyle name="Title 5 23 4" xfId="20257"/>
    <cellStyle name="Title 5 23 4 2" xfId="35813"/>
    <cellStyle name="Title 5 23 5" xfId="26658"/>
    <cellStyle name="Title 5 24" xfId="20258"/>
    <cellStyle name="Title 5 24 2" xfId="20259"/>
    <cellStyle name="Title 5 24 2 2" xfId="20260"/>
    <cellStyle name="Title 5 24 2 2 2" xfId="38123"/>
    <cellStyle name="Title 5 24 2 3" xfId="20261"/>
    <cellStyle name="Title 5 24 2 3 2" xfId="34995"/>
    <cellStyle name="Title 5 24 2 4" xfId="26662"/>
    <cellStyle name="Title 5 24 3" xfId="20262"/>
    <cellStyle name="Title 5 24 3 2" xfId="20263"/>
    <cellStyle name="Title 5 24 3 2 2" xfId="38124"/>
    <cellStyle name="Title 5 24 3 3" xfId="20264"/>
    <cellStyle name="Title 5 24 3 3 2" xfId="35338"/>
    <cellStyle name="Title 5 24 3 4" xfId="26663"/>
    <cellStyle name="Title 5 24 4" xfId="20265"/>
    <cellStyle name="Title 5 24 4 2" xfId="35814"/>
    <cellStyle name="Title 5 24 5" xfId="26661"/>
    <cellStyle name="Title 5 25" xfId="20266"/>
    <cellStyle name="Title 5 25 2" xfId="26664"/>
    <cellStyle name="Title 5 26" xfId="20267"/>
    <cellStyle name="Title 5 26 2" xfId="26665"/>
    <cellStyle name="Title 5 27" xfId="20268"/>
    <cellStyle name="Title 5 27 2" xfId="26666"/>
    <cellStyle name="Title 5 28" xfId="20269"/>
    <cellStyle name="Title 5 28 2" xfId="26667"/>
    <cellStyle name="Title 5 29" xfId="20270"/>
    <cellStyle name="Title 5 29 2" xfId="26668"/>
    <cellStyle name="Title 5 3" xfId="20271"/>
    <cellStyle name="Title 5 3 2" xfId="20272"/>
    <cellStyle name="Title 5 3 2 2" xfId="20273"/>
    <cellStyle name="Title 5 3 2 2 2" xfId="26671"/>
    <cellStyle name="Title 5 3 2 3" xfId="20274"/>
    <cellStyle name="Title 5 3 2 3 2" xfId="34996"/>
    <cellStyle name="Title 5 3 2 4" xfId="26670"/>
    <cellStyle name="Title 5 3 3" xfId="20275"/>
    <cellStyle name="Title 5 3 3 2" xfId="20276"/>
    <cellStyle name="Title 5 3 3 2 2" xfId="38126"/>
    <cellStyle name="Title 5 3 3 3" xfId="20277"/>
    <cellStyle name="Title 5 3 3 3 2" xfId="35339"/>
    <cellStyle name="Title 5 3 3 4" xfId="26672"/>
    <cellStyle name="Title 5 3 4" xfId="20278"/>
    <cellStyle name="Title 5 3 4 2" xfId="20279"/>
    <cellStyle name="Title 5 3 4 2 2" xfId="32122"/>
    <cellStyle name="Title 5 3 4 3" xfId="20280"/>
    <cellStyle name="Title 5 3 4 3 2" xfId="32803"/>
    <cellStyle name="Title 5 3 4 4" xfId="20281"/>
    <cellStyle name="Title 5 3 4 4 2" xfId="33239"/>
    <cellStyle name="Title 5 3 4 5" xfId="20282"/>
    <cellStyle name="Title 5 3 4 5 2" xfId="33461"/>
    <cellStyle name="Title 5 3 4 6" xfId="20283"/>
    <cellStyle name="Title 5 3 4 6 2" xfId="39122"/>
    <cellStyle name="Title 5 3 4 7" xfId="20284"/>
    <cellStyle name="Title 5 3 4 7 2" xfId="38125"/>
    <cellStyle name="Title 5 3 4 8" xfId="28850"/>
    <cellStyle name="Title 5 3 5" xfId="20285"/>
    <cellStyle name="Title 5 3 5 2" xfId="31165"/>
    <cellStyle name="Title 5 3 6" xfId="20286"/>
    <cellStyle name="Title 5 3 6 2" xfId="27503"/>
    <cellStyle name="Title 5 3 7" xfId="20287"/>
    <cellStyle name="Title 5 3 7 2" xfId="32195"/>
    <cellStyle name="Title 5 3 8" xfId="26669"/>
    <cellStyle name="Title 5 30" xfId="20288"/>
    <cellStyle name="Title 5 30 2" xfId="26673"/>
    <cellStyle name="Title 5 31" xfId="20289"/>
    <cellStyle name="Title 5 31 2" xfId="26674"/>
    <cellStyle name="Title 5 32" xfId="20290"/>
    <cellStyle name="Title 5 32 2" xfId="26675"/>
    <cellStyle name="Title 5 33" xfId="20291"/>
    <cellStyle name="Title 5 33 2" xfId="26676"/>
    <cellStyle name="Title 5 34" xfId="20292"/>
    <cellStyle name="Title 5 34 2" xfId="26677"/>
    <cellStyle name="Title 5 35" xfId="20293"/>
    <cellStyle name="Title 5 35 2" xfId="26678"/>
    <cellStyle name="Title 5 36" xfId="20294"/>
    <cellStyle name="Title 5 36 2" xfId="26679"/>
    <cellStyle name="Title 5 37" xfId="20295"/>
    <cellStyle name="Title 5 37 2" xfId="26680"/>
    <cellStyle name="Title 5 38" xfId="20296"/>
    <cellStyle name="Title 5 38 2" xfId="26681"/>
    <cellStyle name="Title 5 39" xfId="20297"/>
    <cellStyle name="Title 5 39 2" xfId="26682"/>
    <cellStyle name="Title 5 4" xfId="20298"/>
    <cellStyle name="Title 5 4 2" xfId="20299"/>
    <cellStyle name="Title 5 4 2 2" xfId="20300"/>
    <cellStyle name="Title 5 4 2 2 2" xfId="26685"/>
    <cellStyle name="Title 5 4 2 3" xfId="20301"/>
    <cellStyle name="Title 5 4 2 3 2" xfId="34997"/>
    <cellStyle name="Title 5 4 2 4" xfId="26684"/>
    <cellStyle name="Title 5 4 3" xfId="20302"/>
    <cellStyle name="Title 5 4 3 2" xfId="20303"/>
    <cellStyle name="Title 5 4 3 2 2" xfId="38128"/>
    <cellStyle name="Title 5 4 3 3" xfId="20304"/>
    <cellStyle name="Title 5 4 3 3 2" xfId="35340"/>
    <cellStyle name="Title 5 4 3 4" xfId="26686"/>
    <cellStyle name="Title 5 4 4" xfId="20305"/>
    <cellStyle name="Title 5 4 4 2" xfId="20306"/>
    <cellStyle name="Title 5 4 4 2 2" xfId="32123"/>
    <cellStyle name="Title 5 4 4 3" xfId="20307"/>
    <cellStyle name="Title 5 4 4 3 2" xfId="32805"/>
    <cellStyle name="Title 5 4 4 4" xfId="20308"/>
    <cellStyle name="Title 5 4 4 4 2" xfId="33240"/>
    <cellStyle name="Title 5 4 4 5" xfId="20309"/>
    <cellStyle name="Title 5 4 4 5 2" xfId="33462"/>
    <cellStyle name="Title 5 4 4 6" xfId="20310"/>
    <cellStyle name="Title 5 4 4 6 2" xfId="39123"/>
    <cellStyle name="Title 5 4 4 7" xfId="20311"/>
    <cellStyle name="Title 5 4 4 7 2" xfId="38127"/>
    <cellStyle name="Title 5 4 4 8" xfId="28851"/>
    <cellStyle name="Title 5 4 5" xfId="20312"/>
    <cellStyle name="Title 5 4 5 2" xfId="31164"/>
    <cellStyle name="Title 5 4 6" xfId="20313"/>
    <cellStyle name="Title 5 4 6 2" xfId="27505"/>
    <cellStyle name="Title 5 4 7" xfId="20314"/>
    <cellStyle name="Title 5 4 7 2" xfId="32193"/>
    <cellStyle name="Title 5 4 8" xfId="26683"/>
    <cellStyle name="Title 5 40" xfId="20315"/>
    <cellStyle name="Title 5 40 2" xfId="20316"/>
    <cellStyle name="Title 5 40 2 2" xfId="38129"/>
    <cellStyle name="Title 5 40 3" xfId="20317"/>
    <cellStyle name="Title 5 40 3 2" xfId="34979"/>
    <cellStyle name="Title 5 40 4" xfId="26687"/>
    <cellStyle name="Title 5 41" xfId="20318"/>
    <cellStyle name="Title 5 41 2" xfId="20319"/>
    <cellStyle name="Title 5 41 2 2" xfId="38130"/>
    <cellStyle name="Title 5 41 3" xfId="20320"/>
    <cellStyle name="Title 5 41 3 2" xfId="35322"/>
    <cellStyle name="Title 5 41 4" xfId="26688"/>
    <cellStyle name="Title 5 42" xfId="20321"/>
    <cellStyle name="Title 5 42 2" xfId="20322"/>
    <cellStyle name="Title 5 42 2 2" xfId="32118"/>
    <cellStyle name="Title 5 42 3" xfId="20323"/>
    <cellStyle name="Title 5 42 3 2" xfId="32782"/>
    <cellStyle name="Title 5 42 4" xfId="20324"/>
    <cellStyle name="Title 5 42 4 2" xfId="33237"/>
    <cellStyle name="Title 5 42 5" xfId="20325"/>
    <cellStyle name="Title 5 42 5 2" xfId="33459"/>
    <cellStyle name="Title 5 42 6" xfId="20326"/>
    <cellStyle name="Title 5 42 6 2" xfId="39120"/>
    <cellStyle name="Title 5 42 7" xfId="20327"/>
    <cellStyle name="Title 5 42 7 2" xfId="38092"/>
    <cellStyle name="Title 5 42 8" xfId="28848"/>
    <cellStyle name="Title 5 43" xfId="20328"/>
    <cellStyle name="Title 5 43 2" xfId="31167"/>
    <cellStyle name="Title 5 44" xfId="20329"/>
    <cellStyle name="Title 5 44 2" xfId="29375"/>
    <cellStyle name="Title 5 45" xfId="20330"/>
    <cellStyle name="Title 5 45 2" xfId="32197"/>
    <cellStyle name="Title 5 46" xfId="26614"/>
    <cellStyle name="Title 5 5" xfId="20331"/>
    <cellStyle name="Title 5 5 2" xfId="20332"/>
    <cellStyle name="Title 5 5 2 2" xfId="20333"/>
    <cellStyle name="Title 5 5 2 2 2" xfId="26691"/>
    <cellStyle name="Title 5 5 2 3" xfId="20334"/>
    <cellStyle name="Title 5 5 2 3 2" xfId="34998"/>
    <cellStyle name="Title 5 5 2 4" xfId="26690"/>
    <cellStyle name="Title 5 5 3" xfId="20335"/>
    <cellStyle name="Title 5 5 3 2" xfId="20336"/>
    <cellStyle name="Title 5 5 3 2 2" xfId="38132"/>
    <cellStyle name="Title 5 5 3 3" xfId="20337"/>
    <cellStyle name="Title 5 5 3 3 2" xfId="35341"/>
    <cellStyle name="Title 5 5 3 4" xfId="26692"/>
    <cellStyle name="Title 5 5 4" xfId="20338"/>
    <cellStyle name="Title 5 5 4 2" xfId="20339"/>
    <cellStyle name="Title 5 5 4 2 2" xfId="32125"/>
    <cellStyle name="Title 5 5 4 3" xfId="20340"/>
    <cellStyle name="Title 5 5 4 3 2" xfId="32806"/>
    <cellStyle name="Title 5 5 4 4" xfId="20341"/>
    <cellStyle name="Title 5 5 4 4 2" xfId="33241"/>
    <cellStyle name="Title 5 5 4 5" xfId="20342"/>
    <cellStyle name="Title 5 5 4 5 2" xfId="33463"/>
    <cellStyle name="Title 5 5 4 6" xfId="20343"/>
    <cellStyle name="Title 5 5 4 6 2" xfId="39124"/>
    <cellStyle name="Title 5 5 4 7" xfId="20344"/>
    <cellStyle name="Title 5 5 4 7 2" xfId="38131"/>
    <cellStyle name="Title 5 5 4 8" xfId="28852"/>
    <cellStyle name="Title 5 5 5" xfId="20345"/>
    <cellStyle name="Title 5 5 5 2" xfId="31163"/>
    <cellStyle name="Title 5 5 6" xfId="20346"/>
    <cellStyle name="Title 5 5 6 2" xfId="27506"/>
    <cellStyle name="Title 5 5 7" xfId="20347"/>
    <cellStyle name="Title 5 5 7 2" xfId="32192"/>
    <cellStyle name="Title 5 5 8" xfId="26689"/>
    <cellStyle name="Title 5 6" xfId="20348"/>
    <cellStyle name="Title 5 6 2" xfId="20349"/>
    <cellStyle name="Title 5 6 2 2" xfId="20350"/>
    <cellStyle name="Title 5 6 2 2 2" xfId="26695"/>
    <cellStyle name="Title 5 6 2 3" xfId="20351"/>
    <cellStyle name="Title 5 6 2 3 2" xfId="34999"/>
    <cellStyle name="Title 5 6 2 4" xfId="26694"/>
    <cellStyle name="Title 5 6 3" xfId="20352"/>
    <cellStyle name="Title 5 6 3 2" xfId="20353"/>
    <cellStyle name="Title 5 6 3 2 2" xfId="38134"/>
    <cellStyle name="Title 5 6 3 3" xfId="20354"/>
    <cellStyle name="Title 5 6 3 3 2" xfId="35342"/>
    <cellStyle name="Title 5 6 3 4" xfId="26696"/>
    <cellStyle name="Title 5 6 4" xfId="20355"/>
    <cellStyle name="Title 5 6 4 2" xfId="20356"/>
    <cellStyle name="Title 5 6 4 2 2" xfId="32126"/>
    <cellStyle name="Title 5 6 4 3" xfId="20357"/>
    <cellStyle name="Title 5 6 4 3 2" xfId="32808"/>
    <cellStyle name="Title 5 6 4 4" xfId="20358"/>
    <cellStyle name="Title 5 6 4 4 2" xfId="33242"/>
    <cellStyle name="Title 5 6 4 5" xfId="20359"/>
    <cellStyle name="Title 5 6 4 5 2" xfId="33464"/>
    <cellStyle name="Title 5 6 4 6" xfId="20360"/>
    <cellStyle name="Title 5 6 4 6 2" xfId="39125"/>
    <cellStyle name="Title 5 6 4 7" xfId="20361"/>
    <cellStyle name="Title 5 6 4 7 2" xfId="38133"/>
    <cellStyle name="Title 5 6 4 8" xfId="28853"/>
    <cellStyle name="Title 5 6 5" xfId="20362"/>
    <cellStyle name="Title 5 6 5 2" xfId="31162"/>
    <cellStyle name="Title 5 6 6" xfId="20363"/>
    <cellStyle name="Title 5 6 6 2" xfId="27507"/>
    <cellStyle name="Title 5 6 7" xfId="20364"/>
    <cellStyle name="Title 5 6 7 2" xfId="32191"/>
    <cellStyle name="Title 5 6 8" xfId="26693"/>
    <cellStyle name="Title 5 7" xfId="20365"/>
    <cellStyle name="Title 5 7 2" xfId="20366"/>
    <cellStyle name="Title 5 7 2 2" xfId="20367"/>
    <cellStyle name="Title 5 7 2 2 2" xfId="38135"/>
    <cellStyle name="Title 5 7 2 3" xfId="20368"/>
    <cellStyle name="Title 5 7 2 3 2" xfId="35000"/>
    <cellStyle name="Title 5 7 2 4" xfId="26698"/>
    <cellStyle name="Title 5 7 3" xfId="20369"/>
    <cellStyle name="Title 5 7 3 2" xfId="20370"/>
    <cellStyle name="Title 5 7 3 2 2" xfId="38136"/>
    <cellStyle name="Title 5 7 3 3" xfId="20371"/>
    <cellStyle name="Title 5 7 3 3 2" xfId="35343"/>
    <cellStyle name="Title 5 7 3 4" xfId="26699"/>
    <cellStyle name="Title 5 7 4" xfId="20372"/>
    <cellStyle name="Title 5 7 4 2" xfId="35815"/>
    <cellStyle name="Title 5 7 5" xfId="26697"/>
    <cellStyle name="Title 5 8" xfId="20373"/>
    <cellStyle name="Title 5 8 2" xfId="20374"/>
    <cellStyle name="Title 5 8 2 2" xfId="20375"/>
    <cellStyle name="Title 5 8 2 2 2" xfId="38137"/>
    <cellStyle name="Title 5 8 2 3" xfId="20376"/>
    <cellStyle name="Title 5 8 2 3 2" xfId="35001"/>
    <cellStyle name="Title 5 8 2 4" xfId="26701"/>
    <cellStyle name="Title 5 8 3" xfId="20377"/>
    <cellStyle name="Title 5 8 3 2" xfId="20378"/>
    <cellStyle name="Title 5 8 3 2 2" xfId="38138"/>
    <cellStyle name="Title 5 8 3 3" xfId="20379"/>
    <cellStyle name="Title 5 8 3 3 2" xfId="35344"/>
    <cellStyle name="Title 5 8 3 4" xfId="26702"/>
    <cellStyle name="Title 5 8 4" xfId="20380"/>
    <cellStyle name="Title 5 8 4 2" xfId="35816"/>
    <cellStyle name="Title 5 8 5" xfId="26700"/>
    <cellStyle name="Title 5 9" xfId="20381"/>
    <cellStyle name="Title 5 9 2" xfId="20382"/>
    <cellStyle name="Title 5 9 2 2" xfId="20383"/>
    <cellStyle name="Title 5 9 2 2 2" xfId="38139"/>
    <cellStyle name="Title 5 9 2 3" xfId="20384"/>
    <cellStyle name="Title 5 9 2 3 2" xfId="35002"/>
    <cellStyle name="Title 5 9 2 4" xfId="26704"/>
    <cellStyle name="Title 5 9 3" xfId="20385"/>
    <cellStyle name="Title 5 9 3 2" xfId="20386"/>
    <cellStyle name="Title 5 9 3 2 2" xfId="38140"/>
    <cellStyle name="Title 5 9 3 3" xfId="20387"/>
    <cellStyle name="Title 5 9 3 3 2" xfId="35345"/>
    <cellStyle name="Title 5 9 3 4" xfId="26705"/>
    <cellStyle name="Title 5 9 4" xfId="20388"/>
    <cellStyle name="Title 5 9 4 2" xfId="35817"/>
    <cellStyle name="Title 5 9 5" xfId="26703"/>
    <cellStyle name="Title 6" xfId="20389"/>
    <cellStyle name="Title 6 10" xfId="20390"/>
    <cellStyle name="Title 6 10 2" xfId="20391"/>
    <cellStyle name="Title 6 10 2 2" xfId="20392"/>
    <cellStyle name="Title 6 10 2 2 2" xfId="38142"/>
    <cellStyle name="Title 6 10 2 3" xfId="20393"/>
    <cellStyle name="Title 6 10 2 3 2" xfId="35004"/>
    <cellStyle name="Title 6 10 2 4" xfId="26708"/>
    <cellStyle name="Title 6 10 3" xfId="20394"/>
    <cellStyle name="Title 6 10 3 2" xfId="20395"/>
    <cellStyle name="Title 6 10 3 2 2" xfId="38143"/>
    <cellStyle name="Title 6 10 3 3" xfId="20396"/>
    <cellStyle name="Title 6 10 3 3 2" xfId="35347"/>
    <cellStyle name="Title 6 10 3 4" xfId="26709"/>
    <cellStyle name="Title 6 10 4" xfId="20397"/>
    <cellStyle name="Title 6 10 4 2" xfId="35818"/>
    <cellStyle name="Title 6 10 5" xfId="26707"/>
    <cellStyle name="Title 6 11" xfId="20398"/>
    <cellStyle name="Title 6 11 2" xfId="20399"/>
    <cellStyle name="Title 6 11 2 2" xfId="20400"/>
    <cellStyle name="Title 6 11 2 2 2" xfId="38144"/>
    <cellStyle name="Title 6 11 2 3" xfId="20401"/>
    <cellStyle name="Title 6 11 2 3 2" xfId="35005"/>
    <cellStyle name="Title 6 11 2 4" xfId="26711"/>
    <cellStyle name="Title 6 11 3" xfId="20402"/>
    <cellStyle name="Title 6 11 3 2" xfId="20403"/>
    <cellStyle name="Title 6 11 3 2 2" xfId="38145"/>
    <cellStyle name="Title 6 11 3 3" xfId="20404"/>
    <cellStyle name="Title 6 11 3 3 2" xfId="35348"/>
    <cellStyle name="Title 6 11 3 4" xfId="26712"/>
    <cellStyle name="Title 6 11 4" xfId="20405"/>
    <cellStyle name="Title 6 11 4 2" xfId="35819"/>
    <cellStyle name="Title 6 11 5" xfId="26710"/>
    <cellStyle name="Title 6 12" xfId="20406"/>
    <cellStyle name="Title 6 12 2" xfId="20407"/>
    <cellStyle name="Title 6 12 2 2" xfId="20408"/>
    <cellStyle name="Title 6 12 2 2 2" xfId="38146"/>
    <cellStyle name="Title 6 12 2 3" xfId="20409"/>
    <cellStyle name="Title 6 12 2 3 2" xfId="35006"/>
    <cellStyle name="Title 6 12 2 4" xfId="26714"/>
    <cellStyle name="Title 6 12 3" xfId="20410"/>
    <cellStyle name="Title 6 12 3 2" xfId="20411"/>
    <cellStyle name="Title 6 12 3 2 2" xfId="38147"/>
    <cellStyle name="Title 6 12 3 3" xfId="20412"/>
    <cellStyle name="Title 6 12 3 3 2" xfId="35349"/>
    <cellStyle name="Title 6 12 3 4" xfId="26715"/>
    <cellStyle name="Title 6 12 4" xfId="20413"/>
    <cellStyle name="Title 6 12 4 2" xfId="35820"/>
    <cellStyle name="Title 6 12 5" xfId="26713"/>
    <cellStyle name="Title 6 13" xfId="20414"/>
    <cellStyle name="Title 6 13 2" xfId="20415"/>
    <cellStyle name="Title 6 13 2 2" xfId="20416"/>
    <cellStyle name="Title 6 13 2 2 2" xfId="38148"/>
    <cellStyle name="Title 6 13 2 3" xfId="20417"/>
    <cellStyle name="Title 6 13 2 3 2" xfId="35007"/>
    <cellStyle name="Title 6 13 2 4" xfId="26717"/>
    <cellStyle name="Title 6 13 3" xfId="20418"/>
    <cellStyle name="Title 6 13 3 2" xfId="20419"/>
    <cellStyle name="Title 6 13 3 2 2" xfId="38149"/>
    <cellStyle name="Title 6 13 3 3" xfId="20420"/>
    <cellStyle name="Title 6 13 3 3 2" xfId="35350"/>
    <cellStyle name="Title 6 13 3 4" xfId="26718"/>
    <cellStyle name="Title 6 13 4" xfId="20421"/>
    <cellStyle name="Title 6 13 4 2" xfId="35821"/>
    <cellStyle name="Title 6 13 5" xfId="26716"/>
    <cellStyle name="Title 6 14" xfId="20422"/>
    <cellStyle name="Title 6 14 2" xfId="20423"/>
    <cellStyle name="Title 6 14 2 2" xfId="20424"/>
    <cellStyle name="Title 6 14 2 2 2" xfId="38150"/>
    <cellStyle name="Title 6 14 2 3" xfId="20425"/>
    <cellStyle name="Title 6 14 2 3 2" xfId="35008"/>
    <cellStyle name="Title 6 14 2 4" xfId="26720"/>
    <cellStyle name="Title 6 14 3" xfId="20426"/>
    <cellStyle name="Title 6 14 3 2" xfId="20427"/>
    <cellStyle name="Title 6 14 3 2 2" xfId="38151"/>
    <cellStyle name="Title 6 14 3 3" xfId="20428"/>
    <cellStyle name="Title 6 14 3 3 2" xfId="35351"/>
    <cellStyle name="Title 6 14 3 4" xfId="26721"/>
    <cellStyle name="Title 6 14 4" xfId="20429"/>
    <cellStyle name="Title 6 14 4 2" xfId="35822"/>
    <cellStyle name="Title 6 14 5" xfId="26719"/>
    <cellStyle name="Title 6 15" xfId="20430"/>
    <cellStyle name="Title 6 15 2" xfId="20431"/>
    <cellStyle name="Title 6 15 2 2" xfId="20432"/>
    <cellStyle name="Title 6 15 2 2 2" xfId="38152"/>
    <cellStyle name="Title 6 15 2 3" xfId="20433"/>
    <cellStyle name="Title 6 15 2 3 2" xfId="35009"/>
    <cellStyle name="Title 6 15 2 4" xfId="26723"/>
    <cellStyle name="Title 6 15 3" xfId="20434"/>
    <cellStyle name="Title 6 15 3 2" xfId="20435"/>
    <cellStyle name="Title 6 15 3 2 2" xfId="38153"/>
    <cellStyle name="Title 6 15 3 3" xfId="20436"/>
    <cellStyle name="Title 6 15 3 3 2" xfId="35352"/>
    <cellStyle name="Title 6 15 3 4" xfId="26724"/>
    <cellStyle name="Title 6 15 4" xfId="20437"/>
    <cellStyle name="Title 6 15 4 2" xfId="35823"/>
    <cellStyle name="Title 6 15 5" xfId="26722"/>
    <cellStyle name="Title 6 16" xfId="20438"/>
    <cellStyle name="Title 6 16 2" xfId="20439"/>
    <cellStyle name="Title 6 16 2 2" xfId="20440"/>
    <cellStyle name="Title 6 16 2 2 2" xfId="38154"/>
    <cellStyle name="Title 6 16 2 3" xfId="20441"/>
    <cellStyle name="Title 6 16 2 3 2" xfId="35010"/>
    <cellStyle name="Title 6 16 2 4" xfId="26726"/>
    <cellStyle name="Title 6 16 3" xfId="20442"/>
    <cellStyle name="Title 6 16 3 2" xfId="20443"/>
    <cellStyle name="Title 6 16 3 2 2" xfId="38155"/>
    <cellStyle name="Title 6 16 3 3" xfId="20444"/>
    <cellStyle name="Title 6 16 3 3 2" xfId="35353"/>
    <cellStyle name="Title 6 16 3 4" xfId="26727"/>
    <cellStyle name="Title 6 16 4" xfId="20445"/>
    <cellStyle name="Title 6 16 4 2" xfId="35824"/>
    <cellStyle name="Title 6 16 5" xfId="26725"/>
    <cellStyle name="Title 6 17" xfId="20446"/>
    <cellStyle name="Title 6 17 2" xfId="20447"/>
    <cellStyle name="Title 6 17 2 2" xfId="20448"/>
    <cellStyle name="Title 6 17 2 2 2" xfId="38156"/>
    <cellStyle name="Title 6 17 2 3" xfId="20449"/>
    <cellStyle name="Title 6 17 2 3 2" xfId="35011"/>
    <cellStyle name="Title 6 17 2 4" xfId="26729"/>
    <cellStyle name="Title 6 17 3" xfId="20450"/>
    <cellStyle name="Title 6 17 3 2" xfId="20451"/>
    <cellStyle name="Title 6 17 3 2 2" xfId="38157"/>
    <cellStyle name="Title 6 17 3 3" xfId="20452"/>
    <cellStyle name="Title 6 17 3 3 2" xfId="35354"/>
    <cellStyle name="Title 6 17 3 4" xfId="26730"/>
    <cellStyle name="Title 6 17 4" xfId="20453"/>
    <cellStyle name="Title 6 17 4 2" xfId="35825"/>
    <cellStyle name="Title 6 17 5" xfId="26728"/>
    <cellStyle name="Title 6 18" xfId="20454"/>
    <cellStyle name="Title 6 18 2" xfId="20455"/>
    <cellStyle name="Title 6 18 2 2" xfId="20456"/>
    <cellStyle name="Title 6 18 2 2 2" xfId="38158"/>
    <cellStyle name="Title 6 18 2 3" xfId="20457"/>
    <cellStyle name="Title 6 18 2 3 2" xfId="35012"/>
    <cellStyle name="Title 6 18 2 4" xfId="26732"/>
    <cellStyle name="Title 6 18 3" xfId="20458"/>
    <cellStyle name="Title 6 18 3 2" xfId="20459"/>
    <cellStyle name="Title 6 18 3 2 2" xfId="38159"/>
    <cellStyle name="Title 6 18 3 3" xfId="20460"/>
    <cellStyle name="Title 6 18 3 3 2" xfId="35355"/>
    <cellStyle name="Title 6 18 3 4" xfId="26733"/>
    <cellStyle name="Title 6 18 4" xfId="20461"/>
    <cellStyle name="Title 6 18 4 2" xfId="35826"/>
    <cellStyle name="Title 6 18 5" xfId="26731"/>
    <cellStyle name="Title 6 19" xfId="20462"/>
    <cellStyle name="Title 6 19 2" xfId="20463"/>
    <cellStyle name="Title 6 19 2 2" xfId="20464"/>
    <cellStyle name="Title 6 19 2 2 2" xfId="38160"/>
    <cellStyle name="Title 6 19 2 3" xfId="20465"/>
    <cellStyle name="Title 6 19 2 3 2" xfId="35013"/>
    <cellStyle name="Title 6 19 2 4" xfId="26735"/>
    <cellStyle name="Title 6 19 3" xfId="20466"/>
    <cellStyle name="Title 6 19 3 2" xfId="20467"/>
    <cellStyle name="Title 6 19 3 2 2" xfId="38161"/>
    <cellStyle name="Title 6 19 3 3" xfId="20468"/>
    <cellStyle name="Title 6 19 3 3 2" xfId="35356"/>
    <cellStyle name="Title 6 19 3 4" xfId="26736"/>
    <cellStyle name="Title 6 19 4" xfId="20469"/>
    <cellStyle name="Title 6 19 4 2" xfId="35827"/>
    <cellStyle name="Title 6 19 5" xfId="26734"/>
    <cellStyle name="Title 6 2" xfId="20470"/>
    <cellStyle name="Title 6 2 2" xfId="20471"/>
    <cellStyle name="Title 6 2 2 2" xfId="20472"/>
    <cellStyle name="Title 6 2 2 2 2" xfId="26739"/>
    <cellStyle name="Title 6 2 2 3" xfId="20473"/>
    <cellStyle name="Title 6 2 2 3 2" xfId="35014"/>
    <cellStyle name="Title 6 2 2 4" xfId="26738"/>
    <cellStyle name="Title 6 2 3" xfId="20474"/>
    <cellStyle name="Title 6 2 3 2" xfId="20475"/>
    <cellStyle name="Title 6 2 3 2 2" xfId="38163"/>
    <cellStyle name="Title 6 2 3 3" xfId="20476"/>
    <cellStyle name="Title 6 2 3 3 2" xfId="35357"/>
    <cellStyle name="Title 6 2 3 4" xfId="26740"/>
    <cellStyle name="Title 6 2 4" xfId="20477"/>
    <cellStyle name="Title 6 2 4 2" xfId="20478"/>
    <cellStyle name="Title 6 2 4 2 2" xfId="32134"/>
    <cellStyle name="Title 6 2 4 3" xfId="20479"/>
    <cellStyle name="Title 6 2 4 3 2" xfId="32813"/>
    <cellStyle name="Title 6 2 4 4" xfId="20480"/>
    <cellStyle name="Title 6 2 4 4 2" xfId="33244"/>
    <cellStyle name="Title 6 2 4 5" xfId="20481"/>
    <cellStyle name="Title 6 2 4 5 2" xfId="33466"/>
    <cellStyle name="Title 6 2 4 6" xfId="20482"/>
    <cellStyle name="Title 6 2 4 6 2" xfId="39127"/>
    <cellStyle name="Title 6 2 4 7" xfId="20483"/>
    <cellStyle name="Title 6 2 4 7 2" xfId="38162"/>
    <cellStyle name="Title 6 2 4 8" xfId="28855"/>
    <cellStyle name="Title 6 2 5" xfId="20484"/>
    <cellStyle name="Title 6 2 5 2" xfId="31160"/>
    <cellStyle name="Title 6 2 6" xfId="20485"/>
    <cellStyle name="Title 6 2 6 2" xfId="27510"/>
    <cellStyle name="Title 6 2 7" xfId="20486"/>
    <cellStyle name="Title 6 2 7 2" xfId="32181"/>
    <cellStyle name="Title 6 2 8" xfId="26737"/>
    <cellStyle name="Title 6 20" xfId="20487"/>
    <cellStyle name="Title 6 20 2" xfId="20488"/>
    <cellStyle name="Title 6 20 2 2" xfId="20489"/>
    <cellStyle name="Title 6 20 2 2 2" xfId="38164"/>
    <cellStyle name="Title 6 20 2 3" xfId="20490"/>
    <cellStyle name="Title 6 20 2 3 2" xfId="35015"/>
    <cellStyle name="Title 6 20 2 4" xfId="26742"/>
    <cellStyle name="Title 6 20 3" xfId="20491"/>
    <cellStyle name="Title 6 20 3 2" xfId="20492"/>
    <cellStyle name="Title 6 20 3 2 2" xfId="38165"/>
    <cellStyle name="Title 6 20 3 3" xfId="20493"/>
    <cellStyle name="Title 6 20 3 3 2" xfId="35358"/>
    <cellStyle name="Title 6 20 3 4" xfId="26743"/>
    <cellStyle name="Title 6 20 4" xfId="20494"/>
    <cellStyle name="Title 6 20 4 2" xfId="35828"/>
    <cellStyle name="Title 6 20 5" xfId="26741"/>
    <cellStyle name="Title 6 21" xfId="20495"/>
    <cellStyle name="Title 6 21 2" xfId="20496"/>
    <cellStyle name="Title 6 21 2 2" xfId="20497"/>
    <cellStyle name="Title 6 21 2 2 2" xfId="38166"/>
    <cellStyle name="Title 6 21 2 3" xfId="20498"/>
    <cellStyle name="Title 6 21 2 3 2" xfId="35016"/>
    <cellStyle name="Title 6 21 2 4" xfId="26745"/>
    <cellStyle name="Title 6 21 3" xfId="20499"/>
    <cellStyle name="Title 6 21 3 2" xfId="20500"/>
    <cellStyle name="Title 6 21 3 2 2" xfId="38167"/>
    <cellStyle name="Title 6 21 3 3" xfId="20501"/>
    <cellStyle name="Title 6 21 3 3 2" xfId="35359"/>
    <cellStyle name="Title 6 21 3 4" xfId="26746"/>
    <cellStyle name="Title 6 21 4" xfId="20502"/>
    <cellStyle name="Title 6 21 4 2" xfId="35829"/>
    <cellStyle name="Title 6 21 5" xfId="26744"/>
    <cellStyle name="Title 6 22" xfId="20503"/>
    <cellStyle name="Title 6 22 2" xfId="20504"/>
    <cellStyle name="Title 6 22 2 2" xfId="20505"/>
    <cellStyle name="Title 6 22 2 2 2" xfId="38168"/>
    <cellStyle name="Title 6 22 2 3" xfId="20506"/>
    <cellStyle name="Title 6 22 2 3 2" xfId="35017"/>
    <cellStyle name="Title 6 22 2 4" xfId="26748"/>
    <cellStyle name="Title 6 22 3" xfId="20507"/>
    <cellStyle name="Title 6 22 3 2" xfId="20508"/>
    <cellStyle name="Title 6 22 3 2 2" xfId="38169"/>
    <cellStyle name="Title 6 22 3 3" xfId="20509"/>
    <cellStyle name="Title 6 22 3 3 2" xfId="35360"/>
    <cellStyle name="Title 6 22 3 4" xfId="26749"/>
    <cellStyle name="Title 6 22 4" xfId="20510"/>
    <cellStyle name="Title 6 22 4 2" xfId="35830"/>
    <cellStyle name="Title 6 22 5" xfId="26747"/>
    <cellStyle name="Title 6 23" xfId="20511"/>
    <cellStyle name="Title 6 23 2" xfId="20512"/>
    <cellStyle name="Title 6 23 2 2" xfId="20513"/>
    <cellStyle name="Title 6 23 2 2 2" xfId="38170"/>
    <cellStyle name="Title 6 23 2 3" xfId="20514"/>
    <cellStyle name="Title 6 23 2 3 2" xfId="35018"/>
    <cellStyle name="Title 6 23 2 4" xfId="26751"/>
    <cellStyle name="Title 6 23 3" xfId="20515"/>
    <cellStyle name="Title 6 23 3 2" xfId="20516"/>
    <cellStyle name="Title 6 23 3 2 2" xfId="38171"/>
    <cellStyle name="Title 6 23 3 3" xfId="20517"/>
    <cellStyle name="Title 6 23 3 3 2" xfId="35361"/>
    <cellStyle name="Title 6 23 3 4" xfId="26752"/>
    <cellStyle name="Title 6 23 4" xfId="20518"/>
    <cellStyle name="Title 6 23 4 2" xfId="35831"/>
    <cellStyle name="Title 6 23 5" xfId="26750"/>
    <cellStyle name="Title 6 24" xfId="20519"/>
    <cellStyle name="Title 6 24 2" xfId="20520"/>
    <cellStyle name="Title 6 24 2 2" xfId="20521"/>
    <cellStyle name="Title 6 24 2 2 2" xfId="38172"/>
    <cellStyle name="Title 6 24 2 3" xfId="20522"/>
    <cellStyle name="Title 6 24 2 3 2" xfId="35019"/>
    <cellStyle name="Title 6 24 2 4" xfId="26754"/>
    <cellStyle name="Title 6 24 3" xfId="20523"/>
    <cellStyle name="Title 6 24 3 2" xfId="20524"/>
    <cellStyle name="Title 6 24 3 2 2" xfId="38173"/>
    <cellStyle name="Title 6 24 3 3" xfId="20525"/>
    <cellStyle name="Title 6 24 3 3 2" xfId="35362"/>
    <cellStyle name="Title 6 24 3 4" xfId="26755"/>
    <cellStyle name="Title 6 24 4" xfId="20526"/>
    <cellStyle name="Title 6 24 4 2" xfId="35832"/>
    <cellStyle name="Title 6 24 5" xfId="26753"/>
    <cellStyle name="Title 6 25" xfId="20527"/>
    <cellStyle name="Title 6 25 2" xfId="26756"/>
    <cellStyle name="Title 6 26" xfId="20528"/>
    <cellStyle name="Title 6 26 2" xfId="26757"/>
    <cellStyle name="Title 6 27" xfId="20529"/>
    <cellStyle name="Title 6 27 2" xfId="26758"/>
    <cellStyle name="Title 6 28" xfId="20530"/>
    <cellStyle name="Title 6 28 2" xfId="26759"/>
    <cellStyle name="Title 6 29" xfId="20531"/>
    <cellStyle name="Title 6 29 2" xfId="26760"/>
    <cellStyle name="Title 6 3" xfId="20532"/>
    <cellStyle name="Title 6 3 2" xfId="20533"/>
    <cellStyle name="Title 6 3 2 2" xfId="20534"/>
    <cellStyle name="Title 6 3 2 2 2" xfId="26763"/>
    <cellStyle name="Title 6 3 2 3" xfId="20535"/>
    <cellStyle name="Title 6 3 2 3 2" xfId="35020"/>
    <cellStyle name="Title 6 3 2 4" xfId="26762"/>
    <cellStyle name="Title 6 3 3" xfId="20536"/>
    <cellStyle name="Title 6 3 3 2" xfId="20537"/>
    <cellStyle name="Title 6 3 3 2 2" xfId="38175"/>
    <cellStyle name="Title 6 3 3 3" xfId="20538"/>
    <cellStyle name="Title 6 3 3 3 2" xfId="35363"/>
    <cellStyle name="Title 6 3 3 4" xfId="26764"/>
    <cellStyle name="Title 6 3 4" xfId="20539"/>
    <cellStyle name="Title 6 3 4 2" xfId="20540"/>
    <cellStyle name="Title 6 3 4 2 2" xfId="32137"/>
    <cellStyle name="Title 6 3 4 3" xfId="20541"/>
    <cellStyle name="Title 6 3 4 3 2" xfId="32828"/>
    <cellStyle name="Title 6 3 4 4" xfId="20542"/>
    <cellStyle name="Title 6 3 4 4 2" xfId="33245"/>
    <cellStyle name="Title 6 3 4 5" xfId="20543"/>
    <cellStyle name="Title 6 3 4 5 2" xfId="33467"/>
    <cellStyle name="Title 6 3 4 6" xfId="20544"/>
    <cellStyle name="Title 6 3 4 6 2" xfId="39128"/>
    <cellStyle name="Title 6 3 4 7" xfId="20545"/>
    <cellStyle name="Title 6 3 4 7 2" xfId="38174"/>
    <cellStyle name="Title 6 3 4 8" xfId="28856"/>
    <cellStyle name="Title 6 3 5" xfId="20546"/>
    <cellStyle name="Title 6 3 5 2" xfId="31159"/>
    <cellStyle name="Title 6 3 6" xfId="20547"/>
    <cellStyle name="Title 6 3 6 2" xfId="27511"/>
    <cellStyle name="Title 6 3 7" xfId="20548"/>
    <cellStyle name="Title 6 3 7 2" xfId="30769"/>
    <cellStyle name="Title 6 3 8" xfId="26761"/>
    <cellStyle name="Title 6 30" xfId="20549"/>
    <cellStyle name="Title 6 30 2" xfId="26765"/>
    <cellStyle name="Title 6 31" xfId="20550"/>
    <cellStyle name="Title 6 31 2" xfId="26766"/>
    <cellStyle name="Title 6 32" xfId="20551"/>
    <cellStyle name="Title 6 32 2" xfId="26767"/>
    <cellStyle name="Title 6 33" xfId="20552"/>
    <cellStyle name="Title 6 33 2" xfId="26768"/>
    <cellStyle name="Title 6 34" xfId="20553"/>
    <cellStyle name="Title 6 34 2" xfId="26769"/>
    <cellStyle name="Title 6 35" xfId="20554"/>
    <cellStyle name="Title 6 35 2" xfId="26770"/>
    <cellStyle name="Title 6 36" xfId="20555"/>
    <cellStyle name="Title 6 36 2" xfId="26771"/>
    <cellStyle name="Title 6 37" xfId="20556"/>
    <cellStyle name="Title 6 37 2" xfId="26772"/>
    <cellStyle name="Title 6 38" xfId="20557"/>
    <cellStyle name="Title 6 38 2" xfId="26773"/>
    <cellStyle name="Title 6 39" xfId="20558"/>
    <cellStyle name="Title 6 39 2" xfId="26774"/>
    <cellStyle name="Title 6 4" xfId="20559"/>
    <cellStyle name="Title 6 4 2" xfId="20560"/>
    <cellStyle name="Title 6 4 2 2" xfId="20561"/>
    <cellStyle name="Title 6 4 2 2 2" xfId="26777"/>
    <cellStyle name="Title 6 4 2 3" xfId="20562"/>
    <cellStyle name="Title 6 4 2 3 2" xfId="35021"/>
    <cellStyle name="Title 6 4 2 4" xfId="26776"/>
    <cellStyle name="Title 6 4 3" xfId="20563"/>
    <cellStyle name="Title 6 4 3 2" xfId="20564"/>
    <cellStyle name="Title 6 4 3 2 2" xfId="38177"/>
    <cellStyle name="Title 6 4 3 3" xfId="20565"/>
    <cellStyle name="Title 6 4 3 3 2" xfId="35364"/>
    <cellStyle name="Title 6 4 3 4" xfId="26778"/>
    <cellStyle name="Title 6 4 4" xfId="20566"/>
    <cellStyle name="Title 6 4 4 2" xfId="20567"/>
    <cellStyle name="Title 6 4 4 2 2" xfId="32139"/>
    <cellStyle name="Title 6 4 4 3" xfId="20568"/>
    <cellStyle name="Title 6 4 4 3 2" xfId="32832"/>
    <cellStyle name="Title 6 4 4 4" xfId="20569"/>
    <cellStyle name="Title 6 4 4 4 2" xfId="33246"/>
    <cellStyle name="Title 6 4 4 5" xfId="20570"/>
    <cellStyle name="Title 6 4 4 5 2" xfId="33468"/>
    <cellStyle name="Title 6 4 4 6" xfId="20571"/>
    <cellStyle name="Title 6 4 4 6 2" xfId="39129"/>
    <cellStyle name="Title 6 4 4 7" xfId="20572"/>
    <cellStyle name="Title 6 4 4 7 2" xfId="38176"/>
    <cellStyle name="Title 6 4 4 8" xfId="28857"/>
    <cellStyle name="Title 6 4 5" xfId="20573"/>
    <cellStyle name="Title 6 4 5 2" xfId="31158"/>
    <cellStyle name="Title 6 4 6" xfId="20574"/>
    <cellStyle name="Title 6 4 6 2" xfId="27512"/>
    <cellStyle name="Title 6 4 7" xfId="20575"/>
    <cellStyle name="Title 6 4 7 2" xfId="30768"/>
    <cellStyle name="Title 6 4 8" xfId="26775"/>
    <cellStyle name="Title 6 40" xfId="20576"/>
    <cellStyle name="Title 6 40 2" xfId="20577"/>
    <cellStyle name="Title 6 40 2 2" xfId="38178"/>
    <cellStyle name="Title 6 40 3" xfId="20578"/>
    <cellStyle name="Title 6 40 3 2" xfId="35003"/>
    <cellStyle name="Title 6 40 4" xfId="26779"/>
    <cellStyle name="Title 6 41" xfId="20579"/>
    <cellStyle name="Title 6 41 2" xfId="20580"/>
    <cellStyle name="Title 6 41 2 2" xfId="38179"/>
    <cellStyle name="Title 6 41 3" xfId="20581"/>
    <cellStyle name="Title 6 41 3 2" xfId="35346"/>
    <cellStyle name="Title 6 41 4" xfId="26780"/>
    <cellStyle name="Title 6 42" xfId="20582"/>
    <cellStyle name="Title 6 42 2" xfId="20583"/>
    <cellStyle name="Title 6 42 2 2" xfId="32129"/>
    <cellStyle name="Title 6 42 3" xfId="20584"/>
    <cellStyle name="Title 6 42 3 2" xfId="32810"/>
    <cellStyle name="Title 6 42 4" xfId="20585"/>
    <cellStyle name="Title 6 42 4 2" xfId="33243"/>
    <cellStyle name="Title 6 42 5" xfId="20586"/>
    <cellStyle name="Title 6 42 5 2" xfId="33465"/>
    <cellStyle name="Title 6 42 6" xfId="20587"/>
    <cellStyle name="Title 6 42 6 2" xfId="39126"/>
    <cellStyle name="Title 6 42 7" xfId="20588"/>
    <cellStyle name="Title 6 42 7 2" xfId="38141"/>
    <cellStyle name="Title 6 42 8" xfId="28854"/>
    <cellStyle name="Title 6 43" xfId="20589"/>
    <cellStyle name="Title 6 43 2" xfId="31161"/>
    <cellStyle name="Title 6 44" xfId="20590"/>
    <cellStyle name="Title 6 44 2" xfId="27509"/>
    <cellStyle name="Title 6 45" xfId="20591"/>
    <cellStyle name="Title 6 45 2" xfId="32182"/>
    <cellStyle name="Title 6 46" xfId="26706"/>
    <cellStyle name="Title 6 5" xfId="20592"/>
    <cellStyle name="Title 6 5 2" xfId="20593"/>
    <cellStyle name="Title 6 5 2 2" xfId="20594"/>
    <cellStyle name="Title 6 5 2 2 2" xfId="26783"/>
    <cellStyle name="Title 6 5 2 3" xfId="20595"/>
    <cellStyle name="Title 6 5 2 3 2" xfId="35022"/>
    <cellStyle name="Title 6 5 2 4" xfId="26782"/>
    <cellStyle name="Title 6 5 3" xfId="20596"/>
    <cellStyle name="Title 6 5 3 2" xfId="20597"/>
    <cellStyle name="Title 6 5 3 2 2" xfId="38181"/>
    <cellStyle name="Title 6 5 3 3" xfId="20598"/>
    <cellStyle name="Title 6 5 3 3 2" xfId="35365"/>
    <cellStyle name="Title 6 5 3 4" xfId="26784"/>
    <cellStyle name="Title 6 5 4" xfId="20599"/>
    <cellStyle name="Title 6 5 4 2" xfId="20600"/>
    <cellStyle name="Title 6 5 4 2 2" xfId="32141"/>
    <cellStyle name="Title 6 5 4 3" xfId="20601"/>
    <cellStyle name="Title 6 5 4 3 2" xfId="32834"/>
    <cellStyle name="Title 6 5 4 4" xfId="20602"/>
    <cellStyle name="Title 6 5 4 4 2" xfId="33247"/>
    <cellStyle name="Title 6 5 4 5" xfId="20603"/>
    <cellStyle name="Title 6 5 4 5 2" xfId="33469"/>
    <cellStyle name="Title 6 5 4 6" xfId="20604"/>
    <cellStyle name="Title 6 5 4 6 2" xfId="39130"/>
    <cellStyle name="Title 6 5 4 7" xfId="20605"/>
    <cellStyle name="Title 6 5 4 7 2" xfId="38180"/>
    <cellStyle name="Title 6 5 4 8" xfId="28858"/>
    <cellStyle name="Title 6 5 5" xfId="20606"/>
    <cellStyle name="Title 6 5 5 2" xfId="31157"/>
    <cellStyle name="Title 6 5 6" xfId="20607"/>
    <cellStyle name="Title 6 5 6 2" xfId="27513"/>
    <cellStyle name="Title 6 5 7" xfId="20608"/>
    <cellStyle name="Title 6 5 7 2" xfId="30767"/>
    <cellStyle name="Title 6 5 8" xfId="26781"/>
    <cellStyle name="Title 6 6" xfId="20609"/>
    <cellStyle name="Title 6 6 2" xfId="20610"/>
    <cellStyle name="Title 6 6 2 2" xfId="20611"/>
    <cellStyle name="Title 6 6 2 2 2" xfId="26787"/>
    <cellStyle name="Title 6 6 2 3" xfId="20612"/>
    <cellStyle name="Title 6 6 2 3 2" xfId="35023"/>
    <cellStyle name="Title 6 6 2 4" xfId="26786"/>
    <cellStyle name="Title 6 6 3" xfId="20613"/>
    <cellStyle name="Title 6 6 3 2" xfId="20614"/>
    <cellStyle name="Title 6 6 3 2 2" xfId="38183"/>
    <cellStyle name="Title 6 6 3 3" xfId="20615"/>
    <cellStyle name="Title 6 6 3 3 2" xfId="35366"/>
    <cellStyle name="Title 6 6 3 4" xfId="26788"/>
    <cellStyle name="Title 6 6 4" xfId="20616"/>
    <cellStyle name="Title 6 6 4 2" xfId="20617"/>
    <cellStyle name="Title 6 6 4 2 2" xfId="32142"/>
    <cellStyle name="Title 6 6 4 3" xfId="20618"/>
    <cellStyle name="Title 6 6 4 3 2" xfId="32835"/>
    <cellStyle name="Title 6 6 4 4" xfId="20619"/>
    <cellStyle name="Title 6 6 4 4 2" xfId="33248"/>
    <cellStyle name="Title 6 6 4 5" xfId="20620"/>
    <cellStyle name="Title 6 6 4 5 2" xfId="33470"/>
    <cellStyle name="Title 6 6 4 6" xfId="20621"/>
    <cellStyle name="Title 6 6 4 6 2" xfId="39131"/>
    <cellStyle name="Title 6 6 4 7" xfId="20622"/>
    <cellStyle name="Title 6 6 4 7 2" xfId="38182"/>
    <cellStyle name="Title 6 6 4 8" xfId="28859"/>
    <cellStyle name="Title 6 6 5" xfId="20623"/>
    <cellStyle name="Title 6 6 5 2" xfId="31156"/>
    <cellStyle name="Title 6 6 6" xfId="20624"/>
    <cellStyle name="Title 6 6 6 2" xfId="27515"/>
    <cellStyle name="Title 6 6 7" xfId="20625"/>
    <cellStyle name="Title 6 6 7 2" xfId="30766"/>
    <cellStyle name="Title 6 6 8" xfId="26785"/>
    <cellStyle name="Title 6 7" xfId="20626"/>
    <cellStyle name="Title 6 7 2" xfId="20627"/>
    <cellStyle name="Title 6 7 2 2" xfId="20628"/>
    <cellStyle name="Title 6 7 2 2 2" xfId="38184"/>
    <cellStyle name="Title 6 7 2 3" xfId="20629"/>
    <cellStyle name="Title 6 7 2 3 2" xfId="35024"/>
    <cellStyle name="Title 6 7 2 4" xfId="26790"/>
    <cellStyle name="Title 6 7 3" xfId="20630"/>
    <cellStyle name="Title 6 7 3 2" xfId="20631"/>
    <cellStyle name="Title 6 7 3 2 2" xfId="38185"/>
    <cellStyle name="Title 6 7 3 3" xfId="20632"/>
    <cellStyle name="Title 6 7 3 3 2" xfId="35367"/>
    <cellStyle name="Title 6 7 3 4" xfId="26791"/>
    <cellStyle name="Title 6 7 4" xfId="20633"/>
    <cellStyle name="Title 6 7 4 2" xfId="35833"/>
    <cellStyle name="Title 6 7 5" xfId="26789"/>
    <cellStyle name="Title 6 8" xfId="20634"/>
    <cellStyle name="Title 6 8 2" xfId="20635"/>
    <cellStyle name="Title 6 8 2 2" xfId="20636"/>
    <cellStyle name="Title 6 8 2 2 2" xfId="38186"/>
    <cellStyle name="Title 6 8 2 3" xfId="20637"/>
    <cellStyle name="Title 6 8 2 3 2" xfId="35025"/>
    <cellStyle name="Title 6 8 2 4" xfId="26793"/>
    <cellStyle name="Title 6 8 3" xfId="20638"/>
    <cellStyle name="Title 6 8 3 2" xfId="20639"/>
    <cellStyle name="Title 6 8 3 2 2" xfId="38187"/>
    <cellStyle name="Title 6 8 3 3" xfId="20640"/>
    <cellStyle name="Title 6 8 3 3 2" xfId="35368"/>
    <cellStyle name="Title 6 8 3 4" xfId="26794"/>
    <cellStyle name="Title 6 8 4" xfId="20641"/>
    <cellStyle name="Title 6 8 4 2" xfId="35834"/>
    <cellStyle name="Title 6 8 5" xfId="26792"/>
    <cellStyle name="Title 6 9" xfId="20642"/>
    <cellStyle name="Title 6 9 2" xfId="20643"/>
    <cellStyle name="Title 6 9 2 2" xfId="20644"/>
    <cellStyle name="Title 6 9 2 2 2" xfId="38188"/>
    <cellStyle name="Title 6 9 2 3" xfId="20645"/>
    <cellStyle name="Title 6 9 2 3 2" xfId="35026"/>
    <cellStyle name="Title 6 9 2 4" xfId="26796"/>
    <cellStyle name="Title 6 9 3" xfId="20646"/>
    <cellStyle name="Title 6 9 3 2" xfId="20647"/>
    <cellStyle name="Title 6 9 3 2 2" xfId="38189"/>
    <cellStyle name="Title 6 9 3 3" xfId="20648"/>
    <cellStyle name="Title 6 9 3 3 2" xfId="35369"/>
    <cellStyle name="Title 6 9 3 4" xfId="26797"/>
    <cellStyle name="Title 6 9 4" xfId="20649"/>
    <cellStyle name="Title 6 9 4 2" xfId="35835"/>
    <cellStyle name="Title 6 9 5" xfId="26795"/>
    <cellStyle name="Title 7" xfId="20650"/>
    <cellStyle name="Title 7 10" xfId="20651"/>
    <cellStyle name="Title 7 10 2" xfId="20652"/>
    <cellStyle name="Title 7 10 2 2" xfId="20653"/>
    <cellStyle name="Title 7 10 2 2 2" xfId="38191"/>
    <cellStyle name="Title 7 10 2 3" xfId="20654"/>
    <cellStyle name="Title 7 10 2 3 2" xfId="35028"/>
    <cellStyle name="Title 7 10 2 4" xfId="26800"/>
    <cellStyle name="Title 7 10 3" xfId="20655"/>
    <cellStyle name="Title 7 10 3 2" xfId="20656"/>
    <cellStyle name="Title 7 10 3 2 2" xfId="38192"/>
    <cellStyle name="Title 7 10 3 3" xfId="20657"/>
    <cellStyle name="Title 7 10 3 3 2" xfId="35371"/>
    <cellStyle name="Title 7 10 3 4" xfId="26801"/>
    <cellStyle name="Title 7 10 4" xfId="20658"/>
    <cellStyle name="Title 7 10 4 2" xfId="35836"/>
    <cellStyle name="Title 7 10 5" xfId="26799"/>
    <cellStyle name="Title 7 11" xfId="20659"/>
    <cellStyle name="Title 7 11 2" xfId="20660"/>
    <cellStyle name="Title 7 11 2 2" xfId="20661"/>
    <cellStyle name="Title 7 11 2 2 2" xfId="38193"/>
    <cellStyle name="Title 7 11 2 3" xfId="20662"/>
    <cellStyle name="Title 7 11 2 3 2" xfId="35029"/>
    <cellStyle name="Title 7 11 2 4" xfId="26803"/>
    <cellStyle name="Title 7 11 3" xfId="20663"/>
    <cellStyle name="Title 7 11 3 2" xfId="20664"/>
    <cellStyle name="Title 7 11 3 2 2" xfId="38194"/>
    <cellStyle name="Title 7 11 3 3" xfId="20665"/>
    <cellStyle name="Title 7 11 3 3 2" xfId="35372"/>
    <cellStyle name="Title 7 11 3 4" xfId="26804"/>
    <cellStyle name="Title 7 11 4" xfId="20666"/>
    <cellStyle name="Title 7 11 4 2" xfId="35837"/>
    <cellStyle name="Title 7 11 5" xfId="26802"/>
    <cellStyle name="Title 7 12" xfId="20667"/>
    <cellStyle name="Title 7 12 2" xfId="20668"/>
    <cellStyle name="Title 7 12 2 2" xfId="20669"/>
    <cellStyle name="Title 7 12 2 2 2" xfId="38195"/>
    <cellStyle name="Title 7 12 2 3" xfId="20670"/>
    <cellStyle name="Title 7 12 2 3 2" xfId="35030"/>
    <cellStyle name="Title 7 12 2 4" xfId="26806"/>
    <cellStyle name="Title 7 12 3" xfId="20671"/>
    <cellStyle name="Title 7 12 3 2" xfId="20672"/>
    <cellStyle name="Title 7 12 3 2 2" xfId="38196"/>
    <cellStyle name="Title 7 12 3 3" xfId="20673"/>
    <cellStyle name="Title 7 12 3 3 2" xfId="35373"/>
    <cellStyle name="Title 7 12 3 4" xfId="26807"/>
    <cellStyle name="Title 7 12 4" xfId="20674"/>
    <cellStyle name="Title 7 12 4 2" xfId="35838"/>
    <cellStyle name="Title 7 12 5" xfId="26805"/>
    <cellStyle name="Title 7 13" xfId="20675"/>
    <cellStyle name="Title 7 13 2" xfId="20676"/>
    <cellStyle name="Title 7 13 2 2" xfId="20677"/>
    <cellStyle name="Title 7 13 2 2 2" xfId="38197"/>
    <cellStyle name="Title 7 13 2 3" xfId="20678"/>
    <cellStyle name="Title 7 13 2 3 2" xfId="35031"/>
    <cellStyle name="Title 7 13 2 4" xfId="26809"/>
    <cellStyle name="Title 7 13 3" xfId="20679"/>
    <cellStyle name="Title 7 13 3 2" xfId="20680"/>
    <cellStyle name="Title 7 13 3 2 2" xfId="38198"/>
    <cellStyle name="Title 7 13 3 3" xfId="20681"/>
    <cellStyle name="Title 7 13 3 3 2" xfId="35374"/>
    <cellStyle name="Title 7 13 3 4" xfId="26810"/>
    <cellStyle name="Title 7 13 4" xfId="20682"/>
    <cellStyle name="Title 7 13 4 2" xfId="35839"/>
    <cellStyle name="Title 7 13 5" xfId="26808"/>
    <cellStyle name="Title 7 14" xfId="20683"/>
    <cellStyle name="Title 7 14 2" xfId="20684"/>
    <cellStyle name="Title 7 14 2 2" xfId="20685"/>
    <cellStyle name="Title 7 14 2 2 2" xfId="38199"/>
    <cellStyle name="Title 7 14 2 3" xfId="20686"/>
    <cellStyle name="Title 7 14 2 3 2" xfId="35032"/>
    <cellStyle name="Title 7 14 2 4" xfId="26812"/>
    <cellStyle name="Title 7 14 3" xfId="20687"/>
    <cellStyle name="Title 7 14 3 2" xfId="20688"/>
    <cellStyle name="Title 7 14 3 2 2" xfId="38200"/>
    <cellStyle name="Title 7 14 3 3" xfId="20689"/>
    <cellStyle name="Title 7 14 3 3 2" xfId="35375"/>
    <cellStyle name="Title 7 14 3 4" xfId="26813"/>
    <cellStyle name="Title 7 14 4" xfId="20690"/>
    <cellStyle name="Title 7 14 4 2" xfId="35840"/>
    <cellStyle name="Title 7 14 5" xfId="26811"/>
    <cellStyle name="Title 7 15" xfId="20691"/>
    <cellStyle name="Title 7 15 2" xfId="20692"/>
    <cellStyle name="Title 7 15 2 2" xfId="20693"/>
    <cellStyle name="Title 7 15 2 2 2" xfId="38201"/>
    <cellStyle name="Title 7 15 2 3" xfId="20694"/>
    <cellStyle name="Title 7 15 2 3 2" xfId="35033"/>
    <cellStyle name="Title 7 15 2 4" xfId="26815"/>
    <cellStyle name="Title 7 15 3" xfId="20695"/>
    <cellStyle name="Title 7 15 3 2" xfId="20696"/>
    <cellStyle name="Title 7 15 3 2 2" xfId="38202"/>
    <cellStyle name="Title 7 15 3 3" xfId="20697"/>
    <cellStyle name="Title 7 15 3 3 2" xfId="35376"/>
    <cellStyle name="Title 7 15 3 4" xfId="26816"/>
    <cellStyle name="Title 7 15 4" xfId="20698"/>
    <cellStyle name="Title 7 15 4 2" xfId="35841"/>
    <cellStyle name="Title 7 15 5" xfId="26814"/>
    <cellStyle name="Title 7 16" xfId="20699"/>
    <cellStyle name="Title 7 16 2" xfId="20700"/>
    <cellStyle name="Title 7 16 2 2" xfId="20701"/>
    <cellStyle name="Title 7 16 2 2 2" xfId="38203"/>
    <cellStyle name="Title 7 16 2 3" xfId="20702"/>
    <cellStyle name="Title 7 16 2 3 2" xfId="35034"/>
    <cellStyle name="Title 7 16 2 4" xfId="26818"/>
    <cellStyle name="Title 7 16 3" xfId="20703"/>
    <cellStyle name="Title 7 16 3 2" xfId="20704"/>
    <cellStyle name="Title 7 16 3 2 2" xfId="38204"/>
    <cellStyle name="Title 7 16 3 3" xfId="20705"/>
    <cellStyle name="Title 7 16 3 3 2" xfId="35377"/>
    <cellStyle name="Title 7 16 3 4" xfId="26819"/>
    <cellStyle name="Title 7 16 4" xfId="20706"/>
    <cellStyle name="Title 7 16 4 2" xfId="35842"/>
    <cellStyle name="Title 7 16 5" xfId="26817"/>
    <cellStyle name="Title 7 17" xfId="20707"/>
    <cellStyle name="Title 7 17 2" xfId="20708"/>
    <cellStyle name="Title 7 17 2 2" xfId="20709"/>
    <cellStyle name="Title 7 17 2 2 2" xfId="38205"/>
    <cellStyle name="Title 7 17 2 3" xfId="20710"/>
    <cellStyle name="Title 7 17 2 3 2" xfId="35035"/>
    <cellStyle name="Title 7 17 2 4" xfId="26821"/>
    <cellStyle name="Title 7 17 3" xfId="20711"/>
    <cellStyle name="Title 7 17 3 2" xfId="20712"/>
    <cellStyle name="Title 7 17 3 2 2" xfId="38206"/>
    <cellStyle name="Title 7 17 3 3" xfId="20713"/>
    <cellStyle name="Title 7 17 3 3 2" xfId="35378"/>
    <cellStyle name="Title 7 17 3 4" xfId="26822"/>
    <cellStyle name="Title 7 17 4" xfId="20714"/>
    <cellStyle name="Title 7 17 4 2" xfId="35843"/>
    <cellStyle name="Title 7 17 5" xfId="26820"/>
    <cellStyle name="Title 7 18" xfId="20715"/>
    <cellStyle name="Title 7 18 2" xfId="20716"/>
    <cellStyle name="Title 7 18 2 2" xfId="20717"/>
    <cellStyle name="Title 7 18 2 2 2" xfId="38207"/>
    <cellStyle name="Title 7 18 2 3" xfId="20718"/>
    <cellStyle name="Title 7 18 2 3 2" xfId="35036"/>
    <cellStyle name="Title 7 18 2 4" xfId="26824"/>
    <cellStyle name="Title 7 18 3" xfId="20719"/>
    <cellStyle name="Title 7 18 3 2" xfId="20720"/>
    <cellStyle name="Title 7 18 3 2 2" xfId="38208"/>
    <cellStyle name="Title 7 18 3 3" xfId="20721"/>
    <cellStyle name="Title 7 18 3 3 2" xfId="35379"/>
    <cellStyle name="Title 7 18 3 4" xfId="26825"/>
    <cellStyle name="Title 7 18 4" xfId="20722"/>
    <cellStyle name="Title 7 18 4 2" xfId="35844"/>
    <cellStyle name="Title 7 18 5" xfId="26823"/>
    <cellStyle name="Title 7 19" xfId="20723"/>
    <cellStyle name="Title 7 19 2" xfId="20724"/>
    <cellStyle name="Title 7 19 2 2" xfId="20725"/>
    <cellStyle name="Title 7 19 2 2 2" xfId="38209"/>
    <cellStyle name="Title 7 19 2 3" xfId="20726"/>
    <cellStyle name="Title 7 19 2 3 2" xfId="35037"/>
    <cellStyle name="Title 7 19 2 4" xfId="26827"/>
    <cellStyle name="Title 7 19 3" xfId="20727"/>
    <cellStyle name="Title 7 19 3 2" xfId="20728"/>
    <cellStyle name="Title 7 19 3 2 2" xfId="38210"/>
    <cellStyle name="Title 7 19 3 3" xfId="20729"/>
    <cellStyle name="Title 7 19 3 3 2" xfId="35380"/>
    <cellStyle name="Title 7 19 3 4" xfId="26828"/>
    <cellStyle name="Title 7 19 4" xfId="20730"/>
    <cellStyle name="Title 7 19 4 2" xfId="35845"/>
    <cellStyle name="Title 7 19 5" xfId="26826"/>
    <cellStyle name="Title 7 2" xfId="20731"/>
    <cellStyle name="Title 7 2 2" xfId="20732"/>
    <cellStyle name="Title 7 2 2 2" xfId="20733"/>
    <cellStyle name="Title 7 2 2 2 2" xfId="26831"/>
    <cellStyle name="Title 7 2 2 3" xfId="20734"/>
    <cellStyle name="Title 7 2 2 3 2" xfId="35038"/>
    <cellStyle name="Title 7 2 2 4" xfId="26830"/>
    <cellStyle name="Title 7 2 3" xfId="20735"/>
    <cellStyle name="Title 7 2 3 2" xfId="20736"/>
    <cellStyle name="Title 7 2 3 2 2" xfId="38212"/>
    <cellStyle name="Title 7 2 3 3" xfId="20737"/>
    <cellStyle name="Title 7 2 3 3 2" xfId="35381"/>
    <cellStyle name="Title 7 2 3 4" xfId="26832"/>
    <cellStyle name="Title 7 2 4" xfId="20738"/>
    <cellStyle name="Title 7 2 4 2" xfId="20739"/>
    <cellStyle name="Title 7 2 4 2 2" xfId="32145"/>
    <cellStyle name="Title 7 2 4 3" xfId="20740"/>
    <cellStyle name="Title 7 2 4 3 2" xfId="32839"/>
    <cellStyle name="Title 7 2 4 4" xfId="20741"/>
    <cellStyle name="Title 7 2 4 4 2" xfId="33250"/>
    <cellStyle name="Title 7 2 4 5" xfId="20742"/>
    <cellStyle name="Title 7 2 4 5 2" xfId="33472"/>
    <cellStyle name="Title 7 2 4 6" xfId="20743"/>
    <cellStyle name="Title 7 2 4 6 2" xfId="39133"/>
    <cellStyle name="Title 7 2 4 7" xfId="20744"/>
    <cellStyle name="Title 7 2 4 7 2" xfId="38211"/>
    <cellStyle name="Title 7 2 4 8" xfId="28861"/>
    <cellStyle name="Title 7 2 5" xfId="20745"/>
    <cellStyle name="Title 7 2 5 2" xfId="31154"/>
    <cellStyle name="Title 7 2 6" xfId="20746"/>
    <cellStyle name="Title 7 2 6 2" xfId="27517"/>
    <cellStyle name="Title 7 2 7" xfId="20747"/>
    <cellStyle name="Title 7 2 7 2" xfId="30764"/>
    <cellStyle name="Title 7 2 8" xfId="26829"/>
    <cellStyle name="Title 7 20" xfId="20748"/>
    <cellStyle name="Title 7 20 2" xfId="20749"/>
    <cellStyle name="Title 7 20 2 2" xfId="20750"/>
    <cellStyle name="Title 7 20 2 2 2" xfId="38213"/>
    <cellStyle name="Title 7 20 2 3" xfId="20751"/>
    <cellStyle name="Title 7 20 2 3 2" xfId="35039"/>
    <cellStyle name="Title 7 20 2 4" xfId="26834"/>
    <cellStyle name="Title 7 20 3" xfId="20752"/>
    <cellStyle name="Title 7 20 3 2" xfId="20753"/>
    <cellStyle name="Title 7 20 3 2 2" xfId="38214"/>
    <cellStyle name="Title 7 20 3 3" xfId="20754"/>
    <cellStyle name="Title 7 20 3 3 2" xfId="35382"/>
    <cellStyle name="Title 7 20 3 4" xfId="26835"/>
    <cellStyle name="Title 7 20 4" xfId="20755"/>
    <cellStyle name="Title 7 20 4 2" xfId="35846"/>
    <cellStyle name="Title 7 20 5" xfId="26833"/>
    <cellStyle name="Title 7 21" xfId="20756"/>
    <cellStyle name="Title 7 21 2" xfId="20757"/>
    <cellStyle name="Title 7 21 2 2" xfId="20758"/>
    <cellStyle name="Title 7 21 2 2 2" xfId="38215"/>
    <cellStyle name="Title 7 21 2 3" xfId="20759"/>
    <cellStyle name="Title 7 21 2 3 2" xfId="35040"/>
    <cellStyle name="Title 7 21 2 4" xfId="26837"/>
    <cellStyle name="Title 7 21 3" xfId="20760"/>
    <cellStyle name="Title 7 21 3 2" xfId="20761"/>
    <cellStyle name="Title 7 21 3 2 2" xfId="38216"/>
    <cellStyle name="Title 7 21 3 3" xfId="20762"/>
    <cellStyle name="Title 7 21 3 3 2" xfId="35383"/>
    <cellStyle name="Title 7 21 3 4" xfId="26838"/>
    <cellStyle name="Title 7 21 4" xfId="20763"/>
    <cellStyle name="Title 7 21 4 2" xfId="35847"/>
    <cellStyle name="Title 7 21 5" xfId="26836"/>
    <cellStyle name="Title 7 22" xfId="20764"/>
    <cellStyle name="Title 7 22 2" xfId="20765"/>
    <cellStyle name="Title 7 22 2 2" xfId="20766"/>
    <cellStyle name="Title 7 22 2 2 2" xfId="38217"/>
    <cellStyle name="Title 7 22 2 3" xfId="20767"/>
    <cellStyle name="Title 7 22 2 3 2" xfId="35041"/>
    <cellStyle name="Title 7 22 2 4" xfId="26840"/>
    <cellStyle name="Title 7 22 3" xfId="20768"/>
    <cellStyle name="Title 7 22 3 2" xfId="20769"/>
    <cellStyle name="Title 7 22 3 2 2" xfId="38218"/>
    <cellStyle name="Title 7 22 3 3" xfId="20770"/>
    <cellStyle name="Title 7 22 3 3 2" xfId="35384"/>
    <cellStyle name="Title 7 22 3 4" xfId="26841"/>
    <cellStyle name="Title 7 22 4" xfId="20771"/>
    <cellStyle name="Title 7 22 4 2" xfId="35848"/>
    <cellStyle name="Title 7 22 5" xfId="26839"/>
    <cellStyle name="Title 7 23" xfId="20772"/>
    <cellStyle name="Title 7 23 2" xfId="20773"/>
    <cellStyle name="Title 7 23 2 2" xfId="20774"/>
    <cellStyle name="Title 7 23 2 2 2" xfId="38219"/>
    <cellStyle name="Title 7 23 2 3" xfId="20775"/>
    <cellStyle name="Title 7 23 2 3 2" xfId="35042"/>
    <cellStyle name="Title 7 23 2 4" xfId="26843"/>
    <cellStyle name="Title 7 23 3" xfId="20776"/>
    <cellStyle name="Title 7 23 3 2" xfId="20777"/>
    <cellStyle name="Title 7 23 3 2 2" xfId="38220"/>
    <cellStyle name="Title 7 23 3 3" xfId="20778"/>
    <cellStyle name="Title 7 23 3 3 2" xfId="35385"/>
    <cellStyle name="Title 7 23 3 4" xfId="26844"/>
    <cellStyle name="Title 7 23 4" xfId="20779"/>
    <cellStyle name="Title 7 23 4 2" xfId="35849"/>
    <cellStyle name="Title 7 23 5" xfId="26842"/>
    <cellStyle name="Title 7 24" xfId="20780"/>
    <cellStyle name="Title 7 24 2" xfId="20781"/>
    <cellStyle name="Title 7 24 2 2" xfId="20782"/>
    <cellStyle name="Title 7 24 2 2 2" xfId="38221"/>
    <cellStyle name="Title 7 24 2 3" xfId="20783"/>
    <cellStyle name="Title 7 24 2 3 2" xfId="35043"/>
    <cellStyle name="Title 7 24 2 4" xfId="26846"/>
    <cellStyle name="Title 7 24 3" xfId="20784"/>
    <cellStyle name="Title 7 24 3 2" xfId="20785"/>
    <cellStyle name="Title 7 24 3 2 2" xfId="38222"/>
    <cellStyle name="Title 7 24 3 3" xfId="20786"/>
    <cellStyle name="Title 7 24 3 3 2" xfId="35386"/>
    <cellStyle name="Title 7 24 3 4" xfId="26847"/>
    <cellStyle name="Title 7 24 4" xfId="20787"/>
    <cellStyle name="Title 7 24 4 2" xfId="35850"/>
    <cellStyle name="Title 7 24 5" xfId="26845"/>
    <cellStyle name="Title 7 25" xfId="20788"/>
    <cellStyle name="Title 7 25 2" xfId="26848"/>
    <cellStyle name="Title 7 26" xfId="20789"/>
    <cellStyle name="Title 7 26 2" xfId="26849"/>
    <cellStyle name="Title 7 27" xfId="20790"/>
    <cellStyle name="Title 7 27 2" xfId="26850"/>
    <cellStyle name="Title 7 28" xfId="20791"/>
    <cellStyle name="Title 7 28 2" xfId="26851"/>
    <cellStyle name="Title 7 29" xfId="20792"/>
    <cellStyle name="Title 7 29 2" xfId="26852"/>
    <cellStyle name="Title 7 3" xfId="20793"/>
    <cellStyle name="Title 7 3 2" xfId="20794"/>
    <cellStyle name="Title 7 3 2 2" xfId="20795"/>
    <cellStyle name="Title 7 3 2 2 2" xfId="26855"/>
    <cellStyle name="Title 7 3 2 3" xfId="20796"/>
    <cellStyle name="Title 7 3 2 3 2" xfId="35044"/>
    <cellStyle name="Title 7 3 2 4" xfId="26854"/>
    <cellStyle name="Title 7 3 3" xfId="20797"/>
    <cellStyle name="Title 7 3 3 2" xfId="20798"/>
    <cellStyle name="Title 7 3 3 2 2" xfId="38224"/>
    <cellStyle name="Title 7 3 3 3" xfId="20799"/>
    <cellStyle name="Title 7 3 3 3 2" xfId="35387"/>
    <cellStyle name="Title 7 3 3 4" xfId="26856"/>
    <cellStyle name="Title 7 3 4" xfId="20800"/>
    <cellStyle name="Title 7 3 4 2" xfId="20801"/>
    <cellStyle name="Title 7 3 4 2 2" xfId="32151"/>
    <cellStyle name="Title 7 3 4 3" xfId="20802"/>
    <cellStyle name="Title 7 3 4 3 2" xfId="32844"/>
    <cellStyle name="Title 7 3 4 4" xfId="20803"/>
    <cellStyle name="Title 7 3 4 4 2" xfId="33251"/>
    <cellStyle name="Title 7 3 4 5" xfId="20804"/>
    <cellStyle name="Title 7 3 4 5 2" xfId="33473"/>
    <cellStyle name="Title 7 3 4 6" xfId="20805"/>
    <cellStyle name="Title 7 3 4 6 2" xfId="39134"/>
    <cellStyle name="Title 7 3 4 7" xfId="20806"/>
    <cellStyle name="Title 7 3 4 7 2" xfId="38223"/>
    <cellStyle name="Title 7 3 4 8" xfId="28862"/>
    <cellStyle name="Title 7 3 5" xfId="20807"/>
    <cellStyle name="Title 7 3 5 2" xfId="31153"/>
    <cellStyle name="Title 7 3 6" xfId="20808"/>
    <cellStyle name="Title 7 3 6 2" xfId="27518"/>
    <cellStyle name="Title 7 3 7" xfId="20809"/>
    <cellStyle name="Title 7 3 7 2" xfId="30763"/>
    <cellStyle name="Title 7 3 8" xfId="26853"/>
    <cellStyle name="Title 7 30" xfId="20810"/>
    <cellStyle name="Title 7 30 2" xfId="26857"/>
    <cellStyle name="Title 7 31" xfId="20811"/>
    <cellStyle name="Title 7 31 2" xfId="26858"/>
    <cellStyle name="Title 7 32" xfId="20812"/>
    <cellStyle name="Title 7 32 2" xfId="26859"/>
    <cellStyle name="Title 7 33" xfId="20813"/>
    <cellStyle name="Title 7 33 2" xfId="26860"/>
    <cellStyle name="Title 7 34" xfId="20814"/>
    <cellStyle name="Title 7 34 2" xfId="26861"/>
    <cellStyle name="Title 7 35" xfId="20815"/>
    <cellStyle name="Title 7 35 2" xfId="26862"/>
    <cellStyle name="Title 7 36" xfId="20816"/>
    <cellStyle name="Title 7 36 2" xfId="26863"/>
    <cellStyle name="Title 7 37" xfId="20817"/>
    <cellStyle name="Title 7 37 2" xfId="26864"/>
    <cellStyle name="Title 7 38" xfId="20818"/>
    <cellStyle name="Title 7 38 2" xfId="26865"/>
    <cellStyle name="Title 7 39" xfId="20819"/>
    <cellStyle name="Title 7 39 2" xfId="26866"/>
    <cellStyle name="Title 7 4" xfId="20820"/>
    <cellStyle name="Title 7 4 2" xfId="20821"/>
    <cellStyle name="Title 7 4 2 2" xfId="20822"/>
    <cellStyle name="Title 7 4 2 2 2" xfId="26869"/>
    <cellStyle name="Title 7 4 2 3" xfId="20823"/>
    <cellStyle name="Title 7 4 2 3 2" xfId="35045"/>
    <cellStyle name="Title 7 4 2 4" xfId="26868"/>
    <cellStyle name="Title 7 4 3" xfId="20824"/>
    <cellStyle name="Title 7 4 3 2" xfId="20825"/>
    <cellStyle name="Title 7 4 3 2 2" xfId="38226"/>
    <cellStyle name="Title 7 4 3 3" xfId="20826"/>
    <cellStyle name="Title 7 4 3 3 2" xfId="35388"/>
    <cellStyle name="Title 7 4 3 4" xfId="26870"/>
    <cellStyle name="Title 7 4 4" xfId="20827"/>
    <cellStyle name="Title 7 4 4 2" xfId="20828"/>
    <cellStyle name="Title 7 4 4 2 2" xfId="32153"/>
    <cellStyle name="Title 7 4 4 3" xfId="20829"/>
    <cellStyle name="Title 7 4 4 3 2" xfId="32846"/>
    <cellStyle name="Title 7 4 4 4" xfId="20830"/>
    <cellStyle name="Title 7 4 4 4 2" xfId="33252"/>
    <cellStyle name="Title 7 4 4 5" xfId="20831"/>
    <cellStyle name="Title 7 4 4 5 2" xfId="33474"/>
    <cellStyle name="Title 7 4 4 6" xfId="20832"/>
    <cellStyle name="Title 7 4 4 6 2" xfId="39135"/>
    <cellStyle name="Title 7 4 4 7" xfId="20833"/>
    <cellStyle name="Title 7 4 4 7 2" xfId="38225"/>
    <cellStyle name="Title 7 4 4 8" xfId="28863"/>
    <cellStyle name="Title 7 4 5" xfId="20834"/>
    <cellStyle name="Title 7 4 5 2" xfId="31152"/>
    <cellStyle name="Title 7 4 6" xfId="20835"/>
    <cellStyle name="Title 7 4 6 2" xfId="27519"/>
    <cellStyle name="Title 7 4 7" xfId="20836"/>
    <cellStyle name="Title 7 4 7 2" xfId="30762"/>
    <cellStyle name="Title 7 4 8" xfId="26867"/>
    <cellStyle name="Title 7 40" xfId="20837"/>
    <cellStyle name="Title 7 40 2" xfId="20838"/>
    <cellStyle name="Title 7 40 2 2" xfId="38227"/>
    <cellStyle name="Title 7 40 3" xfId="20839"/>
    <cellStyle name="Title 7 40 3 2" xfId="35027"/>
    <cellStyle name="Title 7 40 4" xfId="26871"/>
    <cellStyle name="Title 7 41" xfId="20840"/>
    <cellStyle name="Title 7 41 2" xfId="20841"/>
    <cellStyle name="Title 7 41 2 2" xfId="38228"/>
    <cellStyle name="Title 7 41 3" xfId="20842"/>
    <cellStyle name="Title 7 41 3 2" xfId="35370"/>
    <cellStyle name="Title 7 41 4" xfId="26872"/>
    <cellStyle name="Title 7 42" xfId="20843"/>
    <cellStyle name="Title 7 42 2" xfId="20844"/>
    <cellStyle name="Title 7 42 2 2" xfId="32143"/>
    <cellStyle name="Title 7 42 3" xfId="20845"/>
    <cellStyle name="Title 7 42 3 2" xfId="32837"/>
    <cellStyle name="Title 7 42 4" xfId="20846"/>
    <cellStyle name="Title 7 42 4 2" xfId="33249"/>
    <cellStyle name="Title 7 42 5" xfId="20847"/>
    <cellStyle name="Title 7 42 5 2" xfId="33471"/>
    <cellStyle name="Title 7 42 6" xfId="20848"/>
    <cellStyle name="Title 7 42 6 2" xfId="39132"/>
    <cellStyle name="Title 7 42 7" xfId="20849"/>
    <cellStyle name="Title 7 42 7 2" xfId="38190"/>
    <cellStyle name="Title 7 42 8" xfId="28860"/>
    <cellStyle name="Title 7 43" xfId="20850"/>
    <cellStyle name="Title 7 43 2" xfId="31155"/>
    <cellStyle name="Title 7 44" xfId="20851"/>
    <cellStyle name="Title 7 44 2" xfId="27516"/>
    <cellStyle name="Title 7 45" xfId="20852"/>
    <cellStyle name="Title 7 45 2" xfId="30765"/>
    <cellStyle name="Title 7 46" xfId="26798"/>
    <cellStyle name="Title 7 5" xfId="20853"/>
    <cellStyle name="Title 7 5 2" xfId="20854"/>
    <cellStyle name="Title 7 5 2 2" xfId="20855"/>
    <cellStyle name="Title 7 5 2 2 2" xfId="26875"/>
    <cellStyle name="Title 7 5 2 3" xfId="20856"/>
    <cellStyle name="Title 7 5 2 3 2" xfId="35046"/>
    <cellStyle name="Title 7 5 2 4" xfId="26874"/>
    <cellStyle name="Title 7 5 3" xfId="20857"/>
    <cellStyle name="Title 7 5 3 2" xfId="20858"/>
    <cellStyle name="Title 7 5 3 2 2" xfId="38230"/>
    <cellStyle name="Title 7 5 3 3" xfId="20859"/>
    <cellStyle name="Title 7 5 3 3 2" xfId="35389"/>
    <cellStyle name="Title 7 5 3 4" xfId="26876"/>
    <cellStyle name="Title 7 5 4" xfId="20860"/>
    <cellStyle name="Title 7 5 4 2" xfId="20861"/>
    <cellStyle name="Title 7 5 4 2 2" xfId="32154"/>
    <cellStyle name="Title 7 5 4 3" xfId="20862"/>
    <cellStyle name="Title 7 5 4 3 2" xfId="32847"/>
    <cellStyle name="Title 7 5 4 4" xfId="20863"/>
    <cellStyle name="Title 7 5 4 4 2" xfId="33253"/>
    <cellStyle name="Title 7 5 4 5" xfId="20864"/>
    <cellStyle name="Title 7 5 4 5 2" xfId="33475"/>
    <cellStyle name="Title 7 5 4 6" xfId="20865"/>
    <cellStyle name="Title 7 5 4 6 2" xfId="39136"/>
    <cellStyle name="Title 7 5 4 7" xfId="20866"/>
    <cellStyle name="Title 7 5 4 7 2" xfId="38229"/>
    <cellStyle name="Title 7 5 4 8" xfId="28864"/>
    <cellStyle name="Title 7 5 5" xfId="20867"/>
    <cellStyle name="Title 7 5 5 2" xfId="31151"/>
    <cellStyle name="Title 7 5 6" xfId="20868"/>
    <cellStyle name="Title 7 5 6 2" xfId="27520"/>
    <cellStyle name="Title 7 5 7" xfId="20869"/>
    <cellStyle name="Title 7 5 7 2" xfId="30761"/>
    <cellStyle name="Title 7 5 8" xfId="26873"/>
    <cellStyle name="Title 7 6" xfId="20870"/>
    <cellStyle name="Title 7 6 2" xfId="20871"/>
    <cellStyle name="Title 7 6 2 2" xfId="20872"/>
    <cellStyle name="Title 7 6 2 2 2" xfId="26879"/>
    <cellStyle name="Title 7 6 2 3" xfId="20873"/>
    <cellStyle name="Title 7 6 2 3 2" xfId="35047"/>
    <cellStyle name="Title 7 6 2 4" xfId="26878"/>
    <cellStyle name="Title 7 6 3" xfId="20874"/>
    <cellStyle name="Title 7 6 3 2" xfId="20875"/>
    <cellStyle name="Title 7 6 3 2 2" xfId="38232"/>
    <cellStyle name="Title 7 6 3 3" xfId="20876"/>
    <cellStyle name="Title 7 6 3 3 2" xfId="35390"/>
    <cellStyle name="Title 7 6 3 4" xfId="26880"/>
    <cellStyle name="Title 7 6 4" xfId="20877"/>
    <cellStyle name="Title 7 6 4 2" xfId="20878"/>
    <cellStyle name="Title 7 6 4 2 2" xfId="32155"/>
    <cellStyle name="Title 7 6 4 3" xfId="20879"/>
    <cellStyle name="Title 7 6 4 3 2" xfId="32848"/>
    <cellStyle name="Title 7 6 4 4" xfId="20880"/>
    <cellStyle name="Title 7 6 4 4 2" xfId="33254"/>
    <cellStyle name="Title 7 6 4 5" xfId="20881"/>
    <cellStyle name="Title 7 6 4 5 2" xfId="33476"/>
    <cellStyle name="Title 7 6 4 6" xfId="20882"/>
    <cellStyle name="Title 7 6 4 6 2" xfId="39137"/>
    <cellStyle name="Title 7 6 4 7" xfId="20883"/>
    <cellStyle name="Title 7 6 4 7 2" xfId="38231"/>
    <cellStyle name="Title 7 6 4 8" xfId="28865"/>
    <cellStyle name="Title 7 6 5" xfId="20884"/>
    <cellStyle name="Title 7 6 5 2" xfId="31150"/>
    <cellStyle name="Title 7 6 6" xfId="20885"/>
    <cellStyle name="Title 7 6 6 2" xfId="27521"/>
    <cellStyle name="Title 7 6 7" xfId="20886"/>
    <cellStyle name="Title 7 6 7 2" xfId="32180"/>
    <cellStyle name="Title 7 6 8" xfId="26877"/>
    <cellStyle name="Title 7 7" xfId="20887"/>
    <cellStyle name="Title 7 7 2" xfId="20888"/>
    <cellStyle name="Title 7 7 2 2" xfId="20889"/>
    <cellStyle name="Title 7 7 2 2 2" xfId="38233"/>
    <cellStyle name="Title 7 7 2 3" xfId="20890"/>
    <cellStyle name="Title 7 7 2 3 2" xfId="35048"/>
    <cellStyle name="Title 7 7 2 4" xfId="26882"/>
    <cellStyle name="Title 7 7 3" xfId="20891"/>
    <cellStyle name="Title 7 7 3 2" xfId="20892"/>
    <cellStyle name="Title 7 7 3 2 2" xfId="38234"/>
    <cellStyle name="Title 7 7 3 3" xfId="20893"/>
    <cellStyle name="Title 7 7 3 3 2" xfId="35391"/>
    <cellStyle name="Title 7 7 3 4" xfId="26883"/>
    <cellStyle name="Title 7 7 4" xfId="20894"/>
    <cellStyle name="Title 7 7 4 2" xfId="35851"/>
    <cellStyle name="Title 7 7 5" xfId="26881"/>
    <cellStyle name="Title 7 8" xfId="20895"/>
    <cellStyle name="Title 7 8 2" xfId="20896"/>
    <cellStyle name="Title 7 8 2 2" xfId="20897"/>
    <cellStyle name="Title 7 8 2 2 2" xfId="38235"/>
    <cellStyle name="Title 7 8 2 3" xfId="20898"/>
    <cellStyle name="Title 7 8 2 3 2" xfId="35049"/>
    <cellStyle name="Title 7 8 2 4" xfId="26885"/>
    <cellStyle name="Title 7 8 3" xfId="20899"/>
    <cellStyle name="Title 7 8 3 2" xfId="20900"/>
    <cellStyle name="Title 7 8 3 2 2" xfId="38236"/>
    <cellStyle name="Title 7 8 3 3" xfId="20901"/>
    <cellStyle name="Title 7 8 3 3 2" xfId="35392"/>
    <cellStyle name="Title 7 8 3 4" xfId="26886"/>
    <cellStyle name="Title 7 8 4" xfId="20902"/>
    <cellStyle name="Title 7 8 4 2" xfId="35852"/>
    <cellStyle name="Title 7 8 5" xfId="26884"/>
    <cellStyle name="Title 7 9" xfId="20903"/>
    <cellStyle name="Title 7 9 2" xfId="20904"/>
    <cellStyle name="Title 7 9 2 2" xfId="20905"/>
    <cellStyle name="Title 7 9 2 2 2" xfId="38237"/>
    <cellStyle name="Title 7 9 2 3" xfId="20906"/>
    <cellStyle name="Title 7 9 2 3 2" xfId="35050"/>
    <cellStyle name="Title 7 9 2 4" xfId="26888"/>
    <cellStyle name="Title 7 9 3" xfId="20907"/>
    <cellStyle name="Title 7 9 3 2" xfId="20908"/>
    <cellStyle name="Title 7 9 3 2 2" xfId="38238"/>
    <cellStyle name="Title 7 9 3 3" xfId="20909"/>
    <cellStyle name="Title 7 9 3 3 2" xfId="35393"/>
    <cellStyle name="Title 7 9 3 4" xfId="26889"/>
    <cellStyle name="Title 7 9 4" xfId="20910"/>
    <cellStyle name="Title 7 9 4 2" xfId="35853"/>
    <cellStyle name="Title 7 9 5" xfId="26887"/>
    <cellStyle name="Title 8" xfId="20911"/>
    <cellStyle name="Title 8 2" xfId="20912"/>
    <cellStyle name="Title 8 2 2" xfId="20913"/>
    <cellStyle name="Title 8 2 2 2" xfId="26892"/>
    <cellStyle name="Title 8 2 3" xfId="20914"/>
    <cellStyle name="Title 8 2 3 2" xfId="35051"/>
    <cellStyle name="Title 8 2 4" xfId="26891"/>
    <cellStyle name="Title 8 3" xfId="20915"/>
    <cellStyle name="Title 8 3 2" xfId="20916"/>
    <cellStyle name="Title 8 3 2 2" xfId="38240"/>
    <cellStyle name="Title 8 3 3" xfId="20917"/>
    <cellStyle name="Title 8 3 3 2" xfId="35394"/>
    <cellStyle name="Title 8 3 4" xfId="26893"/>
    <cellStyle name="Title 8 4" xfId="20918"/>
    <cellStyle name="Title 8 4 2" xfId="20919"/>
    <cellStyle name="Title 8 4 2 2" xfId="32156"/>
    <cellStyle name="Title 8 4 3" xfId="20920"/>
    <cellStyle name="Title 8 4 3 2" xfId="32855"/>
    <cellStyle name="Title 8 4 4" xfId="20921"/>
    <cellStyle name="Title 8 4 4 2" xfId="33255"/>
    <cellStyle name="Title 8 4 5" xfId="20922"/>
    <cellStyle name="Title 8 4 5 2" xfId="33477"/>
    <cellStyle name="Title 8 4 6" xfId="20923"/>
    <cellStyle name="Title 8 4 6 2" xfId="39138"/>
    <cellStyle name="Title 8 4 7" xfId="20924"/>
    <cellStyle name="Title 8 4 7 2" xfId="38239"/>
    <cellStyle name="Title 8 4 8" xfId="28866"/>
    <cellStyle name="Title 8 5" xfId="20925"/>
    <cellStyle name="Title 8 5 2" xfId="31149"/>
    <cellStyle name="Title 8 6" xfId="20926"/>
    <cellStyle name="Title 8 6 2" xfId="27522"/>
    <cellStyle name="Title 8 7" xfId="20927"/>
    <cellStyle name="Title 8 7 2" xfId="30760"/>
    <cellStyle name="Title 8 8" xfId="26890"/>
    <cellStyle name="Title 9" xfId="20928"/>
    <cellStyle name="Title 9 2" xfId="20929"/>
    <cellStyle name="Title 9 2 2" xfId="26895"/>
    <cellStyle name="Title 9 3" xfId="20930"/>
    <cellStyle name="Title 9 3 2" xfId="34969"/>
    <cellStyle name="Title 9 4" xfId="26894"/>
    <cellStyle name="toptable" xfId="20931"/>
    <cellStyle name="toptable 2" xfId="22334"/>
    <cellStyle name="Total 10" xfId="20932"/>
    <cellStyle name="Total 10 2" xfId="20933"/>
    <cellStyle name="Total 10 2 2" xfId="38242"/>
    <cellStyle name="Total 10 3" xfId="20934"/>
    <cellStyle name="Total 10 3 2" xfId="35395"/>
    <cellStyle name="Total 10 4" xfId="26897"/>
    <cellStyle name="Total 11" xfId="20935"/>
    <cellStyle name="Total 11 2" xfId="20936"/>
    <cellStyle name="Total 11 2 2" xfId="32160"/>
    <cellStyle name="Total 11 3" xfId="20937"/>
    <cellStyle name="Total 11 3 2" xfId="32861"/>
    <cellStyle name="Total 11 4" xfId="20938"/>
    <cellStyle name="Total 11 4 2" xfId="33256"/>
    <cellStyle name="Total 11 5" xfId="20939"/>
    <cellStyle name="Total 11 5 2" xfId="33478"/>
    <cellStyle name="Total 11 6" xfId="20940"/>
    <cellStyle name="Total 11 6 2" xfId="39139"/>
    <cellStyle name="Total 11 7" xfId="20941"/>
    <cellStyle name="Total 11 7 2" xfId="38241"/>
    <cellStyle name="Total 11 8" xfId="28867"/>
    <cellStyle name="Total 12" xfId="20942"/>
    <cellStyle name="Total 12 2" xfId="31148"/>
    <cellStyle name="Total 13" xfId="20943"/>
    <cellStyle name="Total 13 2" xfId="27523"/>
    <cellStyle name="Total 14" xfId="20944"/>
    <cellStyle name="Total 14 2" xfId="30759"/>
    <cellStyle name="Total 2" xfId="20945"/>
    <cellStyle name="Total 2 10" xfId="20946"/>
    <cellStyle name="Total 2 10 2" xfId="20947"/>
    <cellStyle name="Total 2 10 2 2" xfId="20948"/>
    <cellStyle name="Total 2 10 2 2 2" xfId="32163"/>
    <cellStyle name="Total 2 10 2 3" xfId="20949"/>
    <cellStyle name="Total 2 10 2 3 2" xfId="32863"/>
    <cellStyle name="Total 2 10 2 4" xfId="20950"/>
    <cellStyle name="Total 2 10 2 4 2" xfId="33258"/>
    <cellStyle name="Total 2 10 2 5" xfId="20951"/>
    <cellStyle name="Total 2 10 2 5 2" xfId="33480"/>
    <cellStyle name="Total 2 10 2 6" xfId="20952"/>
    <cellStyle name="Total 2 10 2 6 2" xfId="39141"/>
    <cellStyle name="Total 2 10 2 7" xfId="28869"/>
    <cellStyle name="Total 2 10 3" xfId="20953"/>
    <cellStyle name="Total 2 10 3 2" xfId="31146"/>
    <cellStyle name="Total 2 10 4" xfId="20954"/>
    <cellStyle name="Total 2 10 4 2" xfId="27525"/>
    <cellStyle name="Total 2 10 5" xfId="20955"/>
    <cellStyle name="Total 2 10 5 2" xfId="30755"/>
    <cellStyle name="Total 2 10 6" xfId="26899"/>
    <cellStyle name="Total 2 11" xfId="20956"/>
    <cellStyle name="Total 2 11 2" xfId="20957"/>
    <cellStyle name="Total 2 11 2 2" xfId="20958"/>
    <cellStyle name="Total 2 11 2 2 2" xfId="32164"/>
    <cellStyle name="Total 2 11 2 3" xfId="20959"/>
    <cellStyle name="Total 2 11 2 3 2" xfId="32864"/>
    <cellStyle name="Total 2 11 2 4" xfId="20960"/>
    <cellStyle name="Total 2 11 2 4 2" xfId="33259"/>
    <cellStyle name="Total 2 11 2 5" xfId="20961"/>
    <cellStyle name="Total 2 11 2 5 2" xfId="33481"/>
    <cellStyle name="Total 2 11 2 6" xfId="20962"/>
    <cellStyle name="Total 2 11 2 6 2" xfId="39142"/>
    <cellStyle name="Total 2 11 2 7" xfId="28870"/>
    <cellStyle name="Total 2 11 3" xfId="20963"/>
    <cellStyle name="Total 2 11 3 2" xfId="31145"/>
    <cellStyle name="Total 2 11 4" xfId="20964"/>
    <cellStyle name="Total 2 11 4 2" xfId="27526"/>
    <cellStyle name="Total 2 11 5" xfId="20965"/>
    <cellStyle name="Total 2 11 5 2" xfId="30754"/>
    <cellStyle name="Total 2 11 6" xfId="26900"/>
    <cellStyle name="Total 2 12" xfId="20966"/>
    <cellStyle name="Total 2 12 2" xfId="20967"/>
    <cellStyle name="Total 2 12 2 2" xfId="20968"/>
    <cellStyle name="Total 2 12 2 2 2" xfId="32165"/>
    <cellStyle name="Total 2 12 2 3" xfId="20969"/>
    <cellStyle name="Total 2 12 2 3 2" xfId="32865"/>
    <cellStyle name="Total 2 12 2 4" xfId="20970"/>
    <cellStyle name="Total 2 12 2 4 2" xfId="33260"/>
    <cellStyle name="Total 2 12 2 5" xfId="20971"/>
    <cellStyle name="Total 2 12 2 5 2" xfId="33482"/>
    <cellStyle name="Total 2 12 2 6" xfId="20972"/>
    <cellStyle name="Total 2 12 2 6 2" xfId="39143"/>
    <cellStyle name="Total 2 12 2 7" xfId="28871"/>
    <cellStyle name="Total 2 12 3" xfId="20973"/>
    <cellStyle name="Total 2 12 3 2" xfId="31144"/>
    <cellStyle name="Total 2 12 4" xfId="20974"/>
    <cellStyle name="Total 2 12 4 2" xfId="29376"/>
    <cellStyle name="Total 2 12 5" xfId="20975"/>
    <cellStyle name="Total 2 12 5 2" xfId="30753"/>
    <cellStyle name="Total 2 12 6" xfId="26901"/>
    <cellStyle name="Total 2 13" xfId="20976"/>
    <cellStyle name="Total 2 13 2" xfId="20977"/>
    <cellStyle name="Total 2 13 2 2" xfId="20978"/>
    <cellStyle name="Total 2 13 2 2 2" xfId="32166"/>
    <cellStyle name="Total 2 13 2 3" xfId="20979"/>
    <cellStyle name="Total 2 13 2 3 2" xfId="32866"/>
    <cellStyle name="Total 2 13 2 4" xfId="20980"/>
    <cellStyle name="Total 2 13 2 4 2" xfId="33261"/>
    <cellStyle name="Total 2 13 2 5" xfId="20981"/>
    <cellStyle name="Total 2 13 2 5 2" xfId="33483"/>
    <cellStyle name="Total 2 13 2 6" xfId="20982"/>
    <cellStyle name="Total 2 13 2 6 2" xfId="39144"/>
    <cellStyle name="Total 2 13 2 7" xfId="28872"/>
    <cellStyle name="Total 2 13 3" xfId="20983"/>
    <cellStyle name="Total 2 13 3 2" xfId="31143"/>
    <cellStyle name="Total 2 13 4" xfId="20984"/>
    <cellStyle name="Total 2 13 4 2" xfId="29378"/>
    <cellStyle name="Total 2 13 5" xfId="20985"/>
    <cellStyle name="Total 2 13 5 2" xfId="30752"/>
    <cellStyle name="Total 2 13 6" xfId="26902"/>
    <cellStyle name="Total 2 14" xfId="20986"/>
    <cellStyle name="Total 2 14 2" xfId="20987"/>
    <cellStyle name="Total 2 14 2 2" xfId="20988"/>
    <cellStyle name="Total 2 14 2 2 2" xfId="32167"/>
    <cellStyle name="Total 2 14 2 3" xfId="20989"/>
    <cellStyle name="Total 2 14 2 3 2" xfId="32867"/>
    <cellStyle name="Total 2 14 2 4" xfId="20990"/>
    <cellStyle name="Total 2 14 2 4 2" xfId="33262"/>
    <cellStyle name="Total 2 14 2 5" xfId="20991"/>
    <cellStyle name="Total 2 14 2 5 2" xfId="33484"/>
    <cellStyle name="Total 2 14 2 6" xfId="20992"/>
    <cellStyle name="Total 2 14 2 6 2" xfId="39145"/>
    <cellStyle name="Total 2 14 2 7" xfId="28873"/>
    <cellStyle name="Total 2 14 3" xfId="20993"/>
    <cellStyle name="Total 2 14 3 2" xfId="31142"/>
    <cellStyle name="Total 2 14 4" xfId="20994"/>
    <cellStyle name="Total 2 14 4 2" xfId="29379"/>
    <cellStyle name="Total 2 14 5" xfId="20995"/>
    <cellStyle name="Total 2 14 5 2" xfId="30751"/>
    <cellStyle name="Total 2 14 6" xfId="26903"/>
    <cellStyle name="Total 2 15" xfId="20996"/>
    <cellStyle name="Total 2 15 2" xfId="20997"/>
    <cellStyle name="Total 2 15 2 2" xfId="20998"/>
    <cellStyle name="Total 2 15 2 2 2" xfId="32168"/>
    <cellStyle name="Total 2 15 2 3" xfId="20999"/>
    <cellStyle name="Total 2 15 2 3 2" xfId="32868"/>
    <cellStyle name="Total 2 15 2 4" xfId="21000"/>
    <cellStyle name="Total 2 15 2 4 2" xfId="33263"/>
    <cellStyle name="Total 2 15 2 5" xfId="21001"/>
    <cellStyle name="Total 2 15 2 5 2" xfId="33485"/>
    <cellStyle name="Total 2 15 2 6" xfId="21002"/>
    <cellStyle name="Total 2 15 2 6 2" xfId="39146"/>
    <cellStyle name="Total 2 15 2 7" xfId="28874"/>
    <cellStyle name="Total 2 15 3" xfId="21003"/>
    <cellStyle name="Total 2 15 3 2" xfId="31141"/>
    <cellStyle name="Total 2 15 4" xfId="21004"/>
    <cellStyle name="Total 2 15 4 2" xfId="29380"/>
    <cellStyle name="Total 2 15 5" xfId="21005"/>
    <cellStyle name="Total 2 15 5 2" xfId="30750"/>
    <cellStyle name="Total 2 15 6" xfId="26904"/>
    <cellStyle name="Total 2 16" xfId="21006"/>
    <cellStyle name="Total 2 16 2" xfId="21007"/>
    <cellStyle name="Total 2 16 2 2" xfId="21008"/>
    <cellStyle name="Total 2 16 2 2 2" xfId="32169"/>
    <cellStyle name="Total 2 16 2 3" xfId="21009"/>
    <cellStyle name="Total 2 16 2 3 2" xfId="32869"/>
    <cellStyle name="Total 2 16 2 4" xfId="21010"/>
    <cellStyle name="Total 2 16 2 4 2" xfId="33264"/>
    <cellStyle name="Total 2 16 2 5" xfId="21011"/>
    <cellStyle name="Total 2 16 2 5 2" xfId="33486"/>
    <cellStyle name="Total 2 16 2 6" xfId="21012"/>
    <cellStyle name="Total 2 16 2 6 2" xfId="39147"/>
    <cellStyle name="Total 2 16 2 7" xfId="28875"/>
    <cellStyle name="Total 2 16 3" xfId="21013"/>
    <cellStyle name="Total 2 16 3 2" xfId="31139"/>
    <cellStyle name="Total 2 16 4" xfId="21014"/>
    <cellStyle name="Total 2 16 4 2" xfId="29381"/>
    <cellStyle name="Total 2 16 5" xfId="21015"/>
    <cellStyle name="Total 2 16 5 2" xfId="32176"/>
    <cellStyle name="Total 2 16 6" xfId="26905"/>
    <cellStyle name="Total 2 17" xfId="21016"/>
    <cellStyle name="Total 2 17 2" xfId="21017"/>
    <cellStyle name="Total 2 17 2 2" xfId="21018"/>
    <cellStyle name="Total 2 17 2 2 2" xfId="32170"/>
    <cellStyle name="Total 2 17 2 3" xfId="21019"/>
    <cellStyle name="Total 2 17 2 3 2" xfId="32870"/>
    <cellStyle name="Total 2 17 2 4" xfId="21020"/>
    <cellStyle name="Total 2 17 2 4 2" xfId="33265"/>
    <cellStyle name="Total 2 17 2 5" xfId="21021"/>
    <cellStyle name="Total 2 17 2 5 2" xfId="33487"/>
    <cellStyle name="Total 2 17 2 6" xfId="21022"/>
    <cellStyle name="Total 2 17 2 6 2" xfId="39148"/>
    <cellStyle name="Total 2 17 2 7" xfId="28876"/>
    <cellStyle name="Total 2 17 3" xfId="21023"/>
    <cellStyle name="Total 2 17 3 2" xfId="31138"/>
    <cellStyle name="Total 2 17 4" xfId="21024"/>
    <cellStyle name="Total 2 17 4 2" xfId="29382"/>
    <cellStyle name="Total 2 17 5" xfId="21025"/>
    <cellStyle name="Total 2 17 5 2" xfId="30749"/>
    <cellStyle name="Total 2 17 6" xfId="26906"/>
    <cellStyle name="Total 2 18" xfId="21026"/>
    <cellStyle name="Total 2 18 2" xfId="21027"/>
    <cellStyle name="Total 2 18 2 2" xfId="21028"/>
    <cellStyle name="Total 2 18 2 2 2" xfId="32171"/>
    <cellStyle name="Total 2 18 2 3" xfId="21029"/>
    <cellStyle name="Total 2 18 2 3 2" xfId="32871"/>
    <cellStyle name="Total 2 18 2 4" xfId="21030"/>
    <cellStyle name="Total 2 18 2 4 2" xfId="33266"/>
    <cellStyle name="Total 2 18 2 5" xfId="21031"/>
    <cellStyle name="Total 2 18 2 5 2" xfId="33488"/>
    <cellStyle name="Total 2 18 2 6" xfId="21032"/>
    <cellStyle name="Total 2 18 2 6 2" xfId="39149"/>
    <cellStyle name="Total 2 18 2 7" xfId="28877"/>
    <cellStyle name="Total 2 18 3" xfId="21033"/>
    <cellStyle name="Total 2 18 3 2" xfId="31137"/>
    <cellStyle name="Total 2 18 4" xfId="21034"/>
    <cellStyle name="Total 2 18 4 2" xfId="29383"/>
    <cellStyle name="Total 2 18 5" xfId="21035"/>
    <cellStyle name="Total 2 18 5 2" xfId="30748"/>
    <cellStyle name="Total 2 18 6" xfId="26907"/>
    <cellStyle name="Total 2 19" xfId="21036"/>
    <cellStyle name="Total 2 19 2" xfId="21037"/>
    <cellStyle name="Total 2 19 2 2" xfId="21038"/>
    <cellStyle name="Total 2 19 2 2 2" xfId="32172"/>
    <cellStyle name="Total 2 19 2 3" xfId="21039"/>
    <cellStyle name="Total 2 19 2 3 2" xfId="32872"/>
    <cellStyle name="Total 2 19 2 4" xfId="21040"/>
    <cellStyle name="Total 2 19 2 4 2" xfId="33267"/>
    <cellStyle name="Total 2 19 2 5" xfId="21041"/>
    <cellStyle name="Total 2 19 2 5 2" xfId="33489"/>
    <cellStyle name="Total 2 19 2 6" xfId="21042"/>
    <cellStyle name="Total 2 19 2 6 2" xfId="39150"/>
    <cellStyle name="Total 2 19 2 7" xfId="28878"/>
    <cellStyle name="Total 2 19 3" xfId="21043"/>
    <cellStyle name="Total 2 19 3 2" xfId="31136"/>
    <cellStyle name="Total 2 19 4" xfId="21044"/>
    <cellStyle name="Total 2 19 4 2" xfId="29384"/>
    <cellStyle name="Total 2 19 5" xfId="21045"/>
    <cellStyle name="Total 2 19 5 2" xfId="30747"/>
    <cellStyle name="Total 2 19 6" xfId="26908"/>
    <cellStyle name="Total 2 2" xfId="21046"/>
    <cellStyle name="Total 2 2 2" xfId="21047"/>
    <cellStyle name="Total 2 2 2 2" xfId="21048"/>
    <cellStyle name="Total 2 2 2 2 2" xfId="26911"/>
    <cellStyle name="Total 2 2 2 3" xfId="21049"/>
    <cellStyle name="Total 2 2 2 3 2" xfId="35053"/>
    <cellStyle name="Total 2 2 2 4" xfId="26910"/>
    <cellStyle name="Total 2 2 3" xfId="21050"/>
    <cellStyle name="Total 2 2 3 2" xfId="21051"/>
    <cellStyle name="Total 2 2 3 2 2" xfId="38244"/>
    <cellStyle name="Total 2 2 3 3" xfId="21052"/>
    <cellStyle name="Total 2 2 3 3 2" xfId="35396"/>
    <cellStyle name="Total 2 2 3 4" xfId="26912"/>
    <cellStyle name="Total 2 2 4" xfId="21053"/>
    <cellStyle name="Total 2 2 4 2" xfId="21054"/>
    <cellStyle name="Total 2 2 4 2 2" xfId="32173"/>
    <cellStyle name="Total 2 2 4 3" xfId="21055"/>
    <cellStyle name="Total 2 2 4 3 2" xfId="32873"/>
    <cellStyle name="Total 2 2 4 4" xfId="21056"/>
    <cellStyle name="Total 2 2 4 4 2" xfId="33268"/>
    <cellStyle name="Total 2 2 4 5" xfId="21057"/>
    <cellStyle name="Total 2 2 4 5 2" xfId="33490"/>
    <cellStyle name="Total 2 2 4 6" xfId="21058"/>
    <cellStyle name="Total 2 2 4 6 2" xfId="39151"/>
    <cellStyle name="Total 2 2 4 7" xfId="21059"/>
    <cellStyle name="Total 2 2 4 7 2" xfId="38243"/>
    <cellStyle name="Total 2 2 4 8" xfId="28879"/>
    <cellStyle name="Total 2 2 5" xfId="21060"/>
    <cellStyle name="Total 2 2 5 2" xfId="31135"/>
    <cellStyle name="Total 2 2 6" xfId="21061"/>
    <cellStyle name="Total 2 2 6 2" xfId="29385"/>
    <cellStyle name="Total 2 2 7" xfId="21062"/>
    <cellStyle name="Total 2 2 7 2" xfId="30746"/>
    <cellStyle name="Total 2 2 8" xfId="26909"/>
    <cellStyle name="Total 2 20" xfId="21063"/>
    <cellStyle name="Total 2 20 2" xfId="21064"/>
    <cellStyle name="Total 2 20 2 2" xfId="21065"/>
    <cellStyle name="Total 2 20 2 2 2" xfId="32177"/>
    <cellStyle name="Total 2 20 2 3" xfId="21066"/>
    <cellStyle name="Total 2 20 2 3 2" xfId="32875"/>
    <cellStyle name="Total 2 20 2 4" xfId="21067"/>
    <cellStyle name="Total 2 20 2 4 2" xfId="33269"/>
    <cellStyle name="Total 2 20 2 5" xfId="21068"/>
    <cellStyle name="Total 2 20 2 5 2" xfId="33491"/>
    <cellStyle name="Total 2 20 2 6" xfId="21069"/>
    <cellStyle name="Total 2 20 2 6 2" xfId="39152"/>
    <cellStyle name="Total 2 20 2 7" xfId="28880"/>
    <cellStyle name="Total 2 20 3" xfId="21070"/>
    <cellStyle name="Total 2 20 3 2" xfId="31134"/>
    <cellStyle name="Total 2 20 4" xfId="21071"/>
    <cellStyle name="Total 2 20 4 2" xfId="27527"/>
    <cellStyle name="Total 2 20 5" xfId="21072"/>
    <cellStyle name="Total 2 20 5 2" xfId="30745"/>
    <cellStyle name="Total 2 20 6" xfId="26913"/>
    <cellStyle name="Total 2 21" xfId="21073"/>
    <cellStyle name="Total 2 21 2" xfId="21074"/>
    <cellStyle name="Total 2 21 2 2" xfId="21075"/>
    <cellStyle name="Total 2 21 2 2 2" xfId="32178"/>
    <cellStyle name="Total 2 21 2 3" xfId="21076"/>
    <cellStyle name="Total 2 21 2 3 2" xfId="32876"/>
    <cellStyle name="Total 2 21 2 4" xfId="21077"/>
    <cellStyle name="Total 2 21 2 4 2" xfId="33270"/>
    <cellStyle name="Total 2 21 2 5" xfId="21078"/>
    <cellStyle name="Total 2 21 2 5 2" xfId="33492"/>
    <cellStyle name="Total 2 21 2 6" xfId="21079"/>
    <cellStyle name="Total 2 21 2 6 2" xfId="39153"/>
    <cellStyle name="Total 2 21 2 7" xfId="28881"/>
    <cellStyle name="Total 2 21 3" xfId="21080"/>
    <cellStyle name="Total 2 21 3 2" xfId="31133"/>
    <cellStyle name="Total 2 21 4" xfId="21081"/>
    <cellStyle name="Total 2 21 4 2" xfId="27528"/>
    <cellStyle name="Total 2 21 5" xfId="21082"/>
    <cellStyle name="Total 2 21 5 2" xfId="30743"/>
    <cellStyle name="Total 2 21 6" xfId="26914"/>
    <cellStyle name="Total 2 22" xfId="21083"/>
    <cellStyle name="Total 2 22 2" xfId="21084"/>
    <cellStyle name="Total 2 22 2 2" xfId="26916"/>
    <cellStyle name="Total 2 22 3" xfId="21085"/>
    <cellStyle name="Total 2 22 3 2" xfId="26917"/>
    <cellStyle name="Total 2 22 4" xfId="21086"/>
    <cellStyle name="Total 2 22 4 2" xfId="26918"/>
    <cellStyle name="Total 2 22 5" xfId="21087"/>
    <cellStyle name="Total 2 22 5 2" xfId="21088"/>
    <cellStyle name="Total 2 22 5 2 2" xfId="32179"/>
    <cellStyle name="Total 2 22 5 3" xfId="21089"/>
    <cellStyle name="Total 2 22 5 3 2" xfId="32877"/>
    <cellStyle name="Total 2 22 5 4" xfId="21090"/>
    <cellStyle name="Total 2 22 5 4 2" xfId="33271"/>
    <cellStyle name="Total 2 22 5 5" xfId="21091"/>
    <cellStyle name="Total 2 22 5 5 2" xfId="33493"/>
    <cellStyle name="Total 2 22 5 6" xfId="21092"/>
    <cellStyle name="Total 2 22 5 6 2" xfId="39154"/>
    <cellStyle name="Total 2 22 5 7" xfId="28882"/>
    <cellStyle name="Total 2 22 6" xfId="21093"/>
    <cellStyle name="Total 2 22 6 2" xfId="31132"/>
    <cellStyle name="Total 2 22 7" xfId="21094"/>
    <cellStyle name="Total 2 22 7 2" xfId="27529"/>
    <cellStyle name="Total 2 22 8" xfId="21095"/>
    <cellStyle name="Total 2 22 8 2" xfId="30742"/>
    <cellStyle name="Total 2 22 9" xfId="26915"/>
    <cellStyle name="Total 2 23" xfId="21096"/>
    <cellStyle name="Total 2 23 2" xfId="21097"/>
    <cellStyle name="Total 2 23 2 2" xfId="21098"/>
    <cellStyle name="Total 2 23 2 2 2" xfId="32183"/>
    <cellStyle name="Total 2 23 2 3" xfId="21099"/>
    <cellStyle name="Total 2 23 2 3 2" xfId="32880"/>
    <cellStyle name="Total 2 23 2 4" xfId="21100"/>
    <cellStyle name="Total 2 23 2 4 2" xfId="33272"/>
    <cellStyle name="Total 2 23 2 5" xfId="21101"/>
    <cellStyle name="Total 2 23 2 5 2" xfId="33494"/>
    <cellStyle name="Total 2 23 2 6" xfId="21102"/>
    <cellStyle name="Total 2 23 2 6 2" xfId="39155"/>
    <cellStyle name="Total 2 23 2 7" xfId="28883"/>
    <cellStyle name="Total 2 23 3" xfId="21103"/>
    <cellStyle name="Total 2 23 3 2" xfId="31131"/>
    <cellStyle name="Total 2 23 4" xfId="21104"/>
    <cellStyle name="Total 2 23 4 2" xfId="27530"/>
    <cellStyle name="Total 2 23 5" xfId="21105"/>
    <cellStyle name="Total 2 23 5 2" xfId="30741"/>
    <cellStyle name="Total 2 23 6" xfId="26919"/>
    <cellStyle name="Total 2 24" xfId="21106"/>
    <cellStyle name="Total 2 24 2" xfId="21107"/>
    <cellStyle name="Total 2 24 2 2" xfId="21108"/>
    <cellStyle name="Total 2 24 2 2 2" xfId="32184"/>
    <cellStyle name="Total 2 24 2 3" xfId="21109"/>
    <cellStyle name="Total 2 24 2 3 2" xfId="32881"/>
    <cellStyle name="Total 2 24 2 4" xfId="21110"/>
    <cellStyle name="Total 2 24 2 4 2" xfId="33273"/>
    <cellStyle name="Total 2 24 2 5" xfId="21111"/>
    <cellStyle name="Total 2 24 2 5 2" xfId="33495"/>
    <cellStyle name="Total 2 24 2 6" xfId="21112"/>
    <cellStyle name="Total 2 24 2 6 2" xfId="39156"/>
    <cellStyle name="Total 2 24 2 7" xfId="28884"/>
    <cellStyle name="Total 2 24 3" xfId="21113"/>
    <cellStyle name="Total 2 24 3 2" xfId="31130"/>
    <cellStyle name="Total 2 24 4" xfId="21114"/>
    <cellStyle name="Total 2 24 4 2" xfId="27531"/>
    <cellStyle name="Total 2 24 5" xfId="21115"/>
    <cellStyle name="Total 2 24 5 2" xfId="30739"/>
    <cellStyle name="Total 2 24 6" xfId="26920"/>
    <cellStyle name="Total 2 25" xfId="21116"/>
    <cellStyle name="Total 2 25 2" xfId="21117"/>
    <cellStyle name="Total 2 25 2 2" xfId="21118"/>
    <cellStyle name="Total 2 25 2 2 2" xfId="32185"/>
    <cellStyle name="Total 2 25 2 3" xfId="21119"/>
    <cellStyle name="Total 2 25 2 3 2" xfId="32882"/>
    <cellStyle name="Total 2 25 2 4" xfId="21120"/>
    <cellStyle name="Total 2 25 2 4 2" xfId="33274"/>
    <cellStyle name="Total 2 25 2 5" xfId="21121"/>
    <cellStyle name="Total 2 25 2 5 2" xfId="33496"/>
    <cellStyle name="Total 2 25 2 6" xfId="21122"/>
    <cellStyle name="Total 2 25 2 6 2" xfId="39157"/>
    <cellStyle name="Total 2 25 2 7" xfId="28885"/>
    <cellStyle name="Total 2 25 3" xfId="21123"/>
    <cellStyle name="Total 2 25 3 2" xfId="31129"/>
    <cellStyle name="Total 2 25 4" xfId="21124"/>
    <cellStyle name="Total 2 25 4 2" xfId="27532"/>
    <cellStyle name="Total 2 25 5" xfId="21125"/>
    <cellStyle name="Total 2 25 5 2" xfId="30738"/>
    <cellStyle name="Total 2 25 6" xfId="26921"/>
    <cellStyle name="Total 2 26" xfId="21126"/>
    <cellStyle name="Total 2 26 2" xfId="21127"/>
    <cellStyle name="Total 2 26 2 2" xfId="21128"/>
    <cellStyle name="Total 2 26 2 2 2" xfId="32186"/>
    <cellStyle name="Total 2 26 2 3" xfId="21129"/>
    <cellStyle name="Total 2 26 2 3 2" xfId="32883"/>
    <cellStyle name="Total 2 26 2 4" xfId="21130"/>
    <cellStyle name="Total 2 26 2 4 2" xfId="33275"/>
    <cellStyle name="Total 2 26 2 5" xfId="21131"/>
    <cellStyle name="Total 2 26 2 5 2" xfId="33497"/>
    <cellStyle name="Total 2 26 2 6" xfId="21132"/>
    <cellStyle name="Total 2 26 2 6 2" xfId="39158"/>
    <cellStyle name="Total 2 26 2 7" xfId="28886"/>
    <cellStyle name="Total 2 26 3" xfId="21133"/>
    <cellStyle name="Total 2 26 3 2" xfId="31128"/>
    <cellStyle name="Total 2 26 4" xfId="21134"/>
    <cellStyle name="Total 2 26 4 2" xfId="27533"/>
    <cellStyle name="Total 2 26 5" xfId="21135"/>
    <cellStyle name="Total 2 26 5 2" xfId="32175"/>
    <cellStyle name="Total 2 26 6" xfId="26922"/>
    <cellStyle name="Total 2 27" xfId="21136"/>
    <cellStyle name="Total 2 27 2" xfId="21137"/>
    <cellStyle name="Total 2 27 2 2" xfId="21138"/>
    <cellStyle name="Total 2 27 2 2 2" xfId="32187"/>
    <cellStyle name="Total 2 27 2 3" xfId="21139"/>
    <cellStyle name="Total 2 27 2 3 2" xfId="32884"/>
    <cellStyle name="Total 2 27 2 4" xfId="21140"/>
    <cellStyle name="Total 2 27 2 4 2" xfId="33276"/>
    <cellStyle name="Total 2 27 2 5" xfId="21141"/>
    <cellStyle name="Total 2 27 2 5 2" xfId="33498"/>
    <cellStyle name="Total 2 27 2 6" xfId="21142"/>
    <cellStyle name="Total 2 27 2 6 2" xfId="39159"/>
    <cellStyle name="Total 2 27 2 7" xfId="28887"/>
    <cellStyle name="Total 2 27 3" xfId="21143"/>
    <cellStyle name="Total 2 27 3 2" xfId="31126"/>
    <cellStyle name="Total 2 27 4" xfId="21144"/>
    <cellStyle name="Total 2 27 4 2" xfId="27534"/>
    <cellStyle name="Total 2 27 5" xfId="21145"/>
    <cellStyle name="Total 2 27 5 2" xfId="32174"/>
    <cellStyle name="Total 2 27 6" xfId="26923"/>
    <cellStyle name="Total 2 28" xfId="21146"/>
    <cellStyle name="Total 2 28 2" xfId="21147"/>
    <cellStyle name="Total 2 28 2 2" xfId="21148"/>
    <cellStyle name="Total 2 28 2 2 2" xfId="32188"/>
    <cellStyle name="Total 2 28 2 3" xfId="21149"/>
    <cellStyle name="Total 2 28 2 3 2" xfId="32885"/>
    <cellStyle name="Total 2 28 2 4" xfId="21150"/>
    <cellStyle name="Total 2 28 2 4 2" xfId="33277"/>
    <cellStyle name="Total 2 28 2 5" xfId="21151"/>
    <cellStyle name="Total 2 28 2 5 2" xfId="33499"/>
    <cellStyle name="Total 2 28 2 6" xfId="21152"/>
    <cellStyle name="Total 2 28 2 6 2" xfId="39160"/>
    <cellStyle name="Total 2 28 2 7" xfId="28888"/>
    <cellStyle name="Total 2 28 3" xfId="21153"/>
    <cellStyle name="Total 2 28 3 2" xfId="31125"/>
    <cellStyle name="Total 2 28 4" xfId="21154"/>
    <cellStyle name="Total 2 28 4 2" xfId="27535"/>
    <cellStyle name="Total 2 28 5" xfId="21155"/>
    <cellStyle name="Total 2 28 5 2" xfId="32161"/>
    <cellStyle name="Total 2 28 6" xfId="26924"/>
    <cellStyle name="Total 2 29" xfId="21156"/>
    <cellStyle name="Total 2 29 2" xfId="21157"/>
    <cellStyle name="Total 2 29 2 2" xfId="21158"/>
    <cellStyle name="Total 2 29 2 2 2" xfId="32189"/>
    <cellStyle name="Total 2 29 2 3" xfId="21159"/>
    <cellStyle name="Total 2 29 2 3 2" xfId="32886"/>
    <cellStyle name="Total 2 29 2 4" xfId="21160"/>
    <cellStyle name="Total 2 29 2 4 2" xfId="33278"/>
    <cellStyle name="Total 2 29 2 5" xfId="21161"/>
    <cellStyle name="Total 2 29 2 5 2" xfId="33500"/>
    <cellStyle name="Total 2 29 2 6" xfId="21162"/>
    <cellStyle name="Total 2 29 2 6 2" xfId="39161"/>
    <cellStyle name="Total 2 29 2 7" xfId="28889"/>
    <cellStyle name="Total 2 29 3" xfId="21163"/>
    <cellStyle name="Total 2 29 3 2" xfId="31124"/>
    <cellStyle name="Total 2 29 4" xfId="21164"/>
    <cellStyle name="Total 2 29 4 2" xfId="27536"/>
    <cellStyle name="Total 2 29 5" xfId="21165"/>
    <cellStyle name="Total 2 29 5 2" xfId="30737"/>
    <cellStyle name="Total 2 29 6" xfId="26925"/>
    <cellStyle name="Total 2 3" xfId="21166"/>
    <cellStyle name="Total 2 3 2" xfId="21167"/>
    <cellStyle name="Total 2 3 2 2" xfId="21168"/>
    <cellStyle name="Total 2 3 2 2 2" xfId="26928"/>
    <cellStyle name="Total 2 3 2 3" xfId="21169"/>
    <cellStyle name="Total 2 3 2 3 2" xfId="35054"/>
    <cellStyle name="Total 2 3 2 4" xfId="26927"/>
    <cellStyle name="Total 2 3 3" xfId="21170"/>
    <cellStyle name="Total 2 3 3 2" xfId="21171"/>
    <cellStyle name="Total 2 3 3 2 2" xfId="38246"/>
    <cellStyle name="Total 2 3 3 3" xfId="21172"/>
    <cellStyle name="Total 2 3 3 3 2" xfId="35397"/>
    <cellStyle name="Total 2 3 3 4" xfId="26929"/>
    <cellStyle name="Total 2 3 4" xfId="21173"/>
    <cellStyle name="Total 2 3 4 2" xfId="21174"/>
    <cellStyle name="Total 2 3 4 2 2" xfId="32190"/>
    <cellStyle name="Total 2 3 4 3" xfId="21175"/>
    <cellStyle name="Total 2 3 4 3 2" xfId="32887"/>
    <cellStyle name="Total 2 3 4 4" xfId="21176"/>
    <cellStyle name="Total 2 3 4 4 2" xfId="33279"/>
    <cellStyle name="Total 2 3 4 5" xfId="21177"/>
    <cellStyle name="Total 2 3 4 5 2" xfId="33501"/>
    <cellStyle name="Total 2 3 4 6" xfId="21178"/>
    <cellStyle name="Total 2 3 4 6 2" xfId="39162"/>
    <cellStyle name="Total 2 3 4 7" xfId="21179"/>
    <cellStyle name="Total 2 3 4 7 2" xfId="38245"/>
    <cellStyle name="Total 2 3 4 8" xfId="28890"/>
    <cellStyle name="Total 2 3 5" xfId="21180"/>
    <cellStyle name="Total 2 3 5 2" xfId="31122"/>
    <cellStyle name="Total 2 3 6" xfId="21181"/>
    <cellStyle name="Total 2 3 6 2" xfId="27537"/>
    <cellStyle name="Total 2 3 7" xfId="21182"/>
    <cellStyle name="Total 2 3 7 2" xfId="30736"/>
    <cellStyle name="Total 2 3 8" xfId="26926"/>
    <cellStyle name="Total 2 30" xfId="21183"/>
    <cellStyle name="Total 2 30 2" xfId="26930"/>
    <cellStyle name="Total 2 31" xfId="21184"/>
    <cellStyle name="Total 2 31 2" xfId="26931"/>
    <cellStyle name="Total 2 32" xfId="21185"/>
    <cellStyle name="Total 2 32 2" xfId="26932"/>
    <cellStyle name="Total 2 33" xfId="21186"/>
    <cellStyle name="Total 2 33 2" xfId="26933"/>
    <cellStyle name="Total 2 34" xfId="21187"/>
    <cellStyle name="Total 2 34 2" xfId="26934"/>
    <cellStyle name="Total 2 35" xfId="21188"/>
    <cellStyle name="Total 2 35 2" xfId="26935"/>
    <cellStyle name="Total 2 36" xfId="21189"/>
    <cellStyle name="Total 2 36 2" xfId="26936"/>
    <cellStyle name="Total 2 37" xfId="21190"/>
    <cellStyle name="Total 2 37 2" xfId="26937"/>
    <cellStyle name="Total 2 38" xfId="21191"/>
    <cellStyle name="Total 2 38 2" xfId="26938"/>
    <cellStyle name="Total 2 39" xfId="21192"/>
    <cellStyle name="Total 2 39 2" xfId="26939"/>
    <cellStyle name="Total 2 4" xfId="21193"/>
    <cellStyle name="Total 2 4 2" xfId="21194"/>
    <cellStyle name="Total 2 4 2 2" xfId="21195"/>
    <cellStyle name="Total 2 4 2 2 2" xfId="26942"/>
    <cellStyle name="Total 2 4 2 3" xfId="21196"/>
    <cellStyle name="Total 2 4 2 3 2" xfId="35055"/>
    <cellStyle name="Total 2 4 2 4" xfId="26941"/>
    <cellStyle name="Total 2 4 3" xfId="21197"/>
    <cellStyle name="Total 2 4 3 2" xfId="21198"/>
    <cellStyle name="Total 2 4 3 2 2" xfId="38248"/>
    <cellStyle name="Total 2 4 3 3" xfId="21199"/>
    <cellStyle name="Total 2 4 3 3 2" xfId="35398"/>
    <cellStyle name="Total 2 4 3 4" xfId="26943"/>
    <cellStyle name="Total 2 4 4" xfId="21200"/>
    <cellStyle name="Total 2 4 4 2" xfId="21201"/>
    <cellStyle name="Total 2 4 4 2 2" xfId="32204"/>
    <cellStyle name="Total 2 4 4 3" xfId="21202"/>
    <cellStyle name="Total 2 4 4 3 2" xfId="32891"/>
    <cellStyle name="Total 2 4 4 4" xfId="21203"/>
    <cellStyle name="Total 2 4 4 4 2" xfId="33280"/>
    <cellStyle name="Total 2 4 4 5" xfId="21204"/>
    <cellStyle name="Total 2 4 4 5 2" xfId="33502"/>
    <cellStyle name="Total 2 4 4 6" xfId="21205"/>
    <cellStyle name="Total 2 4 4 6 2" xfId="39163"/>
    <cellStyle name="Total 2 4 4 7" xfId="21206"/>
    <cellStyle name="Total 2 4 4 7 2" xfId="38247"/>
    <cellStyle name="Total 2 4 4 8" xfId="28891"/>
    <cellStyle name="Total 2 4 5" xfId="21207"/>
    <cellStyle name="Total 2 4 5 2" xfId="31121"/>
    <cellStyle name="Total 2 4 6" xfId="21208"/>
    <cellStyle name="Total 2 4 6 2" xfId="27538"/>
    <cellStyle name="Total 2 4 7" xfId="21209"/>
    <cellStyle name="Total 2 4 7 2" xfId="30735"/>
    <cellStyle name="Total 2 4 8" xfId="26940"/>
    <cellStyle name="Total 2 40" xfId="21210"/>
    <cellStyle name="Total 2 40 2" xfId="21211"/>
    <cellStyle name="Total 2 40 2 2" xfId="32162"/>
    <cellStyle name="Total 2 40 3" xfId="21212"/>
    <cellStyle name="Total 2 40 3 2" xfId="32862"/>
    <cellStyle name="Total 2 40 4" xfId="21213"/>
    <cellStyle name="Total 2 40 4 2" xfId="33257"/>
    <cellStyle name="Total 2 40 5" xfId="21214"/>
    <cellStyle name="Total 2 40 5 2" xfId="33479"/>
    <cellStyle name="Total 2 40 6" xfId="21215"/>
    <cellStyle name="Total 2 40 6 2" xfId="39140"/>
    <cellStyle name="Total 2 40 7" xfId="28868"/>
    <cellStyle name="Total 2 41" xfId="21216"/>
    <cellStyle name="Total 2 41 2" xfId="31147"/>
    <cellStyle name="Total 2 42" xfId="21217"/>
    <cellStyle name="Total 2 42 2" xfId="27524"/>
    <cellStyle name="Total 2 43" xfId="21218"/>
    <cellStyle name="Total 2 43 2" xfId="30758"/>
    <cellStyle name="Total 2 44" xfId="26898"/>
    <cellStyle name="Total 2 5" xfId="21219"/>
    <cellStyle name="Total 2 5 2" xfId="21220"/>
    <cellStyle name="Total 2 5 2 2" xfId="21221"/>
    <cellStyle name="Total 2 5 2 2 2" xfId="32208"/>
    <cellStyle name="Total 2 5 2 3" xfId="21222"/>
    <cellStyle name="Total 2 5 2 3 2" xfId="32893"/>
    <cellStyle name="Total 2 5 2 4" xfId="21223"/>
    <cellStyle name="Total 2 5 2 4 2" xfId="33281"/>
    <cellStyle name="Total 2 5 2 5" xfId="21224"/>
    <cellStyle name="Total 2 5 2 5 2" xfId="33503"/>
    <cellStyle name="Total 2 5 2 6" xfId="21225"/>
    <cellStyle name="Total 2 5 2 6 2" xfId="39164"/>
    <cellStyle name="Total 2 5 2 7" xfId="28892"/>
    <cellStyle name="Total 2 5 3" xfId="21226"/>
    <cellStyle name="Total 2 5 3 2" xfId="31120"/>
    <cellStyle name="Total 2 5 4" xfId="21227"/>
    <cellStyle name="Total 2 5 4 2" xfId="27539"/>
    <cellStyle name="Total 2 5 5" xfId="21228"/>
    <cellStyle name="Total 2 5 5 2" xfId="30733"/>
    <cellStyle name="Total 2 5 6" xfId="26944"/>
    <cellStyle name="Total 2 6" xfId="21229"/>
    <cellStyle name="Total 2 6 2" xfId="21230"/>
    <cellStyle name="Total 2 6 2 2" xfId="21231"/>
    <cellStyle name="Total 2 6 2 2 2" xfId="32209"/>
    <cellStyle name="Total 2 6 2 3" xfId="21232"/>
    <cellStyle name="Total 2 6 2 3 2" xfId="32894"/>
    <cellStyle name="Total 2 6 2 4" xfId="21233"/>
    <cellStyle name="Total 2 6 2 4 2" xfId="33282"/>
    <cellStyle name="Total 2 6 2 5" xfId="21234"/>
    <cellStyle name="Total 2 6 2 5 2" xfId="33504"/>
    <cellStyle name="Total 2 6 2 6" xfId="21235"/>
    <cellStyle name="Total 2 6 2 6 2" xfId="39165"/>
    <cellStyle name="Total 2 6 2 7" xfId="28893"/>
    <cellStyle name="Total 2 6 3" xfId="21236"/>
    <cellStyle name="Total 2 6 3 2" xfId="31119"/>
    <cellStyle name="Total 2 6 4" xfId="21237"/>
    <cellStyle name="Total 2 6 4 2" xfId="29386"/>
    <cellStyle name="Total 2 6 5" xfId="21238"/>
    <cellStyle name="Total 2 6 5 2" xfId="30732"/>
    <cellStyle name="Total 2 6 6" xfId="26945"/>
    <cellStyle name="Total 2 7" xfId="21239"/>
    <cellStyle name="Total 2 7 2" xfId="21240"/>
    <cellStyle name="Total 2 7 2 2" xfId="21241"/>
    <cellStyle name="Total 2 7 2 2 2" xfId="32210"/>
    <cellStyle name="Total 2 7 2 3" xfId="21242"/>
    <cellStyle name="Total 2 7 2 3 2" xfId="32895"/>
    <cellStyle name="Total 2 7 2 4" xfId="21243"/>
    <cellStyle name="Total 2 7 2 4 2" xfId="33283"/>
    <cellStyle name="Total 2 7 2 5" xfId="21244"/>
    <cellStyle name="Total 2 7 2 5 2" xfId="33505"/>
    <cellStyle name="Total 2 7 2 6" xfId="21245"/>
    <cellStyle name="Total 2 7 2 6 2" xfId="39166"/>
    <cellStyle name="Total 2 7 2 7" xfId="28894"/>
    <cellStyle name="Total 2 7 3" xfId="21246"/>
    <cellStyle name="Total 2 7 3 2" xfId="31118"/>
    <cellStyle name="Total 2 7 4" xfId="21247"/>
    <cellStyle name="Total 2 7 4 2" xfId="29387"/>
    <cellStyle name="Total 2 7 5" xfId="21248"/>
    <cellStyle name="Total 2 7 5 2" xfId="30731"/>
    <cellStyle name="Total 2 7 6" xfId="26946"/>
    <cellStyle name="Total 2 8" xfId="21249"/>
    <cellStyle name="Total 2 8 2" xfId="21250"/>
    <cellStyle name="Total 2 8 2 2" xfId="21251"/>
    <cellStyle name="Total 2 8 2 2 2" xfId="32211"/>
    <cellStyle name="Total 2 8 2 3" xfId="21252"/>
    <cellStyle name="Total 2 8 2 3 2" xfId="32896"/>
    <cellStyle name="Total 2 8 2 4" xfId="21253"/>
    <cellStyle name="Total 2 8 2 4 2" xfId="33284"/>
    <cellStyle name="Total 2 8 2 5" xfId="21254"/>
    <cellStyle name="Total 2 8 2 5 2" xfId="33506"/>
    <cellStyle name="Total 2 8 2 6" xfId="21255"/>
    <cellStyle name="Total 2 8 2 6 2" xfId="39167"/>
    <cellStyle name="Total 2 8 2 7" xfId="28895"/>
    <cellStyle name="Total 2 8 3" xfId="21256"/>
    <cellStyle name="Total 2 8 3 2" xfId="31116"/>
    <cellStyle name="Total 2 8 4" xfId="21257"/>
    <cellStyle name="Total 2 8 4 2" xfId="29389"/>
    <cellStyle name="Total 2 8 5" xfId="21258"/>
    <cellStyle name="Total 2 8 5 2" xfId="30730"/>
    <cellStyle name="Total 2 8 6" xfId="26947"/>
    <cellStyle name="Total 2 9" xfId="21259"/>
    <cellStyle name="Total 2 9 2" xfId="21260"/>
    <cellStyle name="Total 2 9 2 2" xfId="21261"/>
    <cellStyle name="Total 2 9 2 2 2" xfId="32212"/>
    <cellStyle name="Total 2 9 2 3" xfId="21262"/>
    <cellStyle name="Total 2 9 2 3 2" xfId="32897"/>
    <cellStyle name="Total 2 9 2 4" xfId="21263"/>
    <cellStyle name="Total 2 9 2 4 2" xfId="33285"/>
    <cellStyle name="Total 2 9 2 5" xfId="21264"/>
    <cellStyle name="Total 2 9 2 5 2" xfId="33507"/>
    <cellStyle name="Total 2 9 2 6" xfId="21265"/>
    <cellStyle name="Total 2 9 2 6 2" xfId="39168"/>
    <cellStyle name="Total 2 9 2 7" xfId="28896"/>
    <cellStyle name="Total 2 9 3" xfId="21266"/>
    <cellStyle name="Total 2 9 3 2" xfId="31115"/>
    <cellStyle name="Total 2 9 4" xfId="21267"/>
    <cellStyle name="Total 2 9 4 2" xfId="29390"/>
    <cellStyle name="Total 2 9 5" xfId="21268"/>
    <cellStyle name="Total 2 9 5 2" xfId="30729"/>
    <cellStyle name="Total 2 9 6" xfId="26948"/>
    <cellStyle name="Total 3" xfId="21269"/>
    <cellStyle name="Total 3 10" xfId="26949"/>
    <cellStyle name="Total 3 2" xfId="21270"/>
    <cellStyle name="Total 3 2 2" xfId="21271"/>
    <cellStyle name="Total 3 2 2 2" xfId="21272"/>
    <cellStyle name="Total 3 2 2 2 2" xfId="26952"/>
    <cellStyle name="Total 3 2 2 3" xfId="21273"/>
    <cellStyle name="Total 3 2 2 3 2" xfId="35057"/>
    <cellStyle name="Total 3 2 2 4" xfId="26951"/>
    <cellStyle name="Total 3 2 3" xfId="21274"/>
    <cellStyle name="Total 3 2 3 2" xfId="21275"/>
    <cellStyle name="Total 3 2 3 2 2" xfId="38251"/>
    <cellStyle name="Total 3 2 3 3" xfId="21276"/>
    <cellStyle name="Total 3 2 3 3 2" xfId="35400"/>
    <cellStyle name="Total 3 2 3 4" xfId="26953"/>
    <cellStyle name="Total 3 2 4" xfId="21277"/>
    <cellStyle name="Total 3 2 4 2" xfId="21278"/>
    <cellStyle name="Total 3 2 4 2 2" xfId="32214"/>
    <cellStyle name="Total 3 2 4 3" xfId="21279"/>
    <cellStyle name="Total 3 2 4 3 2" xfId="32899"/>
    <cellStyle name="Total 3 2 4 4" xfId="21280"/>
    <cellStyle name="Total 3 2 4 4 2" xfId="33287"/>
    <cellStyle name="Total 3 2 4 5" xfId="21281"/>
    <cellStyle name="Total 3 2 4 5 2" xfId="33509"/>
    <cellStyle name="Total 3 2 4 6" xfId="21282"/>
    <cellStyle name="Total 3 2 4 6 2" xfId="39170"/>
    <cellStyle name="Total 3 2 4 7" xfId="21283"/>
    <cellStyle name="Total 3 2 4 7 2" xfId="38250"/>
    <cellStyle name="Total 3 2 4 8" xfId="28898"/>
    <cellStyle name="Total 3 2 5" xfId="21284"/>
    <cellStyle name="Total 3 2 5 2" xfId="31113"/>
    <cellStyle name="Total 3 2 6" xfId="21285"/>
    <cellStyle name="Total 3 2 6 2" xfId="29392"/>
    <cellStyle name="Total 3 2 7" xfId="21286"/>
    <cellStyle name="Total 3 2 7 2" xfId="30727"/>
    <cellStyle name="Total 3 2 8" xfId="26950"/>
    <cellStyle name="Total 3 3" xfId="21287"/>
    <cellStyle name="Total 3 3 2" xfId="21288"/>
    <cellStyle name="Total 3 3 2 2" xfId="21289"/>
    <cellStyle name="Total 3 3 2 2 2" xfId="26956"/>
    <cellStyle name="Total 3 3 2 3" xfId="21290"/>
    <cellStyle name="Total 3 3 2 3 2" xfId="35058"/>
    <cellStyle name="Total 3 3 2 4" xfId="26955"/>
    <cellStyle name="Total 3 3 3" xfId="21291"/>
    <cellStyle name="Total 3 3 3 2" xfId="21292"/>
    <cellStyle name="Total 3 3 3 2 2" xfId="38253"/>
    <cellStyle name="Total 3 3 3 3" xfId="21293"/>
    <cellStyle name="Total 3 3 3 3 2" xfId="35401"/>
    <cellStyle name="Total 3 3 3 4" xfId="26957"/>
    <cellStyle name="Total 3 3 4" xfId="21294"/>
    <cellStyle name="Total 3 3 4 2" xfId="21295"/>
    <cellStyle name="Total 3 3 4 2 2" xfId="32218"/>
    <cellStyle name="Total 3 3 4 3" xfId="21296"/>
    <cellStyle name="Total 3 3 4 3 2" xfId="32900"/>
    <cellStyle name="Total 3 3 4 4" xfId="21297"/>
    <cellStyle name="Total 3 3 4 4 2" xfId="33288"/>
    <cellStyle name="Total 3 3 4 5" xfId="21298"/>
    <cellStyle name="Total 3 3 4 5 2" xfId="33510"/>
    <cellStyle name="Total 3 3 4 6" xfId="21299"/>
    <cellStyle name="Total 3 3 4 6 2" xfId="39171"/>
    <cellStyle name="Total 3 3 4 7" xfId="21300"/>
    <cellStyle name="Total 3 3 4 7 2" xfId="38252"/>
    <cellStyle name="Total 3 3 4 8" xfId="28899"/>
    <cellStyle name="Total 3 3 5" xfId="21301"/>
    <cellStyle name="Total 3 3 5 2" xfId="31112"/>
    <cellStyle name="Total 3 3 6" xfId="21302"/>
    <cellStyle name="Total 3 3 6 2" xfId="29393"/>
    <cellStyle name="Total 3 3 7" xfId="21303"/>
    <cellStyle name="Total 3 3 7 2" xfId="30726"/>
    <cellStyle name="Total 3 3 8" xfId="26954"/>
    <cellStyle name="Total 3 4" xfId="21304"/>
    <cellStyle name="Total 3 4 2" xfId="21305"/>
    <cellStyle name="Total 3 4 2 2" xfId="26959"/>
    <cellStyle name="Total 3 4 3" xfId="21306"/>
    <cellStyle name="Total 3 4 3 2" xfId="35056"/>
    <cellStyle name="Total 3 4 4" xfId="26958"/>
    <cellStyle name="Total 3 5" xfId="21307"/>
    <cellStyle name="Total 3 5 2" xfId="21308"/>
    <cellStyle name="Total 3 5 2 2" xfId="38254"/>
    <cellStyle name="Total 3 5 3" xfId="21309"/>
    <cellStyle name="Total 3 5 3 2" xfId="35399"/>
    <cellStyle name="Total 3 5 4" xfId="26960"/>
    <cellStyle name="Total 3 6" xfId="21310"/>
    <cellStyle name="Total 3 6 2" xfId="21311"/>
    <cellStyle name="Total 3 6 2 2" xfId="32213"/>
    <cellStyle name="Total 3 6 3" xfId="21312"/>
    <cellStyle name="Total 3 6 3 2" xfId="32898"/>
    <cellStyle name="Total 3 6 4" xfId="21313"/>
    <cellStyle name="Total 3 6 4 2" xfId="33286"/>
    <cellStyle name="Total 3 6 5" xfId="21314"/>
    <cellStyle name="Total 3 6 5 2" xfId="33508"/>
    <cellStyle name="Total 3 6 6" xfId="21315"/>
    <cellStyle name="Total 3 6 6 2" xfId="39169"/>
    <cellStyle name="Total 3 6 7" xfId="21316"/>
    <cellStyle name="Total 3 6 7 2" xfId="38249"/>
    <cellStyle name="Total 3 6 8" xfId="28897"/>
    <cellStyle name="Total 3 7" xfId="21317"/>
    <cellStyle name="Total 3 7 2" xfId="31114"/>
    <cellStyle name="Total 3 8" xfId="21318"/>
    <cellStyle name="Total 3 8 2" xfId="29391"/>
    <cellStyle name="Total 3 9" xfId="21319"/>
    <cellStyle name="Total 3 9 2" xfId="30728"/>
    <cellStyle name="Total 4" xfId="21320"/>
    <cellStyle name="Total 4 10" xfId="26961"/>
    <cellStyle name="Total 4 2" xfId="21321"/>
    <cellStyle name="Total 4 2 2" xfId="21322"/>
    <cellStyle name="Total 4 2 2 2" xfId="21323"/>
    <cellStyle name="Total 4 2 2 2 2" xfId="26964"/>
    <cellStyle name="Total 4 2 2 3" xfId="21324"/>
    <cellStyle name="Total 4 2 2 3 2" xfId="35060"/>
    <cellStyle name="Total 4 2 2 4" xfId="26963"/>
    <cellStyle name="Total 4 2 3" xfId="21325"/>
    <cellStyle name="Total 4 2 3 2" xfId="21326"/>
    <cellStyle name="Total 4 2 3 2 2" xfId="38257"/>
    <cellStyle name="Total 4 2 3 3" xfId="21327"/>
    <cellStyle name="Total 4 2 3 3 2" xfId="35403"/>
    <cellStyle name="Total 4 2 3 4" xfId="26965"/>
    <cellStyle name="Total 4 2 4" xfId="21328"/>
    <cellStyle name="Total 4 2 4 2" xfId="21329"/>
    <cellStyle name="Total 4 2 4 2 2" xfId="32226"/>
    <cellStyle name="Total 4 2 4 3" xfId="21330"/>
    <cellStyle name="Total 4 2 4 3 2" xfId="32902"/>
    <cellStyle name="Total 4 2 4 4" xfId="21331"/>
    <cellStyle name="Total 4 2 4 4 2" xfId="33290"/>
    <cellStyle name="Total 4 2 4 5" xfId="21332"/>
    <cellStyle name="Total 4 2 4 5 2" xfId="33512"/>
    <cellStyle name="Total 4 2 4 6" xfId="21333"/>
    <cellStyle name="Total 4 2 4 6 2" xfId="39173"/>
    <cellStyle name="Total 4 2 4 7" xfId="21334"/>
    <cellStyle name="Total 4 2 4 7 2" xfId="38256"/>
    <cellStyle name="Total 4 2 4 8" xfId="28901"/>
    <cellStyle name="Total 4 2 5" xfId="21335"/>
    <cellStyle name="Total 4 2 5 2" xfId="31110"/>
    <cellStyle name="Total 4 2 6" xfId="21336"/>
    <cellStyle name="Total 4 2 6 2" xfId="29395"/>
    <cellStyle name="Total 4 2 7" xfId="21337"/>
    <cellStyle name="Total 4 2 7 2" xfId="30724"/>
    <cellStyle name="Total 4 2 8" xfId="26962"/>
    <cellStyle name="Total 4 3" xfId="21338"/>
    <cellStyle name="Total 4 3 2" xfId="21339"/>
    <cellStyle name="Total 4 3 2 2" xfId="21340"/>
    <cellStyle name="Total 4 3 2 2 2" xfId="26968"/>
    <cellStyle name="Total 4 3 2 3" xfId="21341"/>
    <cellStyle name="Total 4 3 2 3 2" xfId="35061"/>
    <cellStyle name="Total 4 3 2 4" xfId="26967"/>
    <cellStyle name="Total 4 3 3" xfId="21342"/>
    <cellStyle name="Total 4 3 3 2" xfId="21343"/>
    <cellStyle name="Total 4 3 3 2 2" xfId="38259"/>
    <cellStyle name="Total 4 3 3 3" xfId="21344"/>
    <cellStyle name="Total 4 3 3 3 2" xfId="35404"/>
    <cellStyle name="Total 4 3 3 4" xfId="26969"/>
    <cellStyle name="Total 4 3 4" xfId="21345"/>
    <cellStyle name="Total 4 3 4 2" xfId="21346"/>
    <cellStyle name="Total 4 3 4 2 2" xfId="32230"/>
    <cellStyle name="Total 4 3 4 3" xfId="21347"/>
    <cellStyle name="Total 4 3 4 3 2" xfId="32904"/>
    <cellStyle name="Total 4 3 4 4" xfId="21348"/>
    <cellStyle name="Total 4 3 4 4 2" xfId="33291"/>
    <cellStyle name="Total 4 3 4 5" xfId="21349"/>
    <cellStyle name="Total 4 3 4 5 2" xfId="33513"/>
    <cellStyle name="Total 4 3 4 6" xfId="21350"/>
    <cellStyle name="Total 4 3 4 6 2" xfId="39174"/>
    <cellStyle name="Total 4 3 4 7" xfId="21351"/>
    <cellStyle name="Total 4 3 4 7 2" xfId="38258"/>
    <cellStyle name="Total 4 3 4 8" xfId="28902"/>
    <cellStyle name="Total 4 3 5" xfId="21352"/>
    <cellStyle name="Total 4 3 5 2" xfId="31109"/>
    <cellStyle name="Total 4 3 6" xfId="21353"/>
    <cellStyle name="Total 4 3 6 2" xfId="27540"/>
    <cellStyle name="Total 4 3 7" xfId="21354"/>
    <cellStyle name="Total 4 3 7 2" xfId="32158"/>
    <cellStyle name="Total 4 3 8" xfId="26966"/>
    <cellStyle name="Total 4 4" xfId="21355"/>
    <cellStyle name="Total 4 4 2" xfId="21356"/>
    <cellStyle name="Total 4 4 2 2" xfId="26971"/>
    <cellStyle name="Total 4 4 3" xfId="21357"/>
    <cellStyle name="Total 4 4 3 2" xfId="35059"/>
    <cellStyle name="Total 4 4 4" xfId="26970"/>
    <cellStyle name="Total 4 5" xfId="21358"/>
    <cellStyle name="Total 4 5 2" xfId="21359"/>
    <cellStyle name="Total 4 5 2 2" xfId="38260"/>
    <cellStyle name="Total 4 5 3" xfId="21360"/>
    <cellStyle name="Total 4 5 3 2" xfId="35402"/>
    <cellStyle name="Total 4 5 4" xfId="26972"/>
    <cellStyle name="Total 4 6" xfId="21361"/>
    <cellStyle name="Total 4 6 2" xfId="21362"/>
    <cellStyle name="Total 4 6 2 2" xfId="32225"/>
    <cellStyle name="Total 4 6 3" xfId="21363"/>
    <cellStyle name="Total 4 6 3 2" xfId="32901"/>
    <cellStyle name="Total 4 6 4" xfId="21364"/>
    <cellStyle name="Total 4 6 4 2" xfId="33289"/>
    <cellStyle name="Total 4 6 5" xfId="21365"/>
    <cellStyle name="Total 4 6 5 2" xfId="33511"/>
    <cellStyle name="Total 4 6 6" xfId="21366"/>
    <cellStyle name="Total 4 6 6 2" xfId="39172"/>
    <cellStyle name="Total 4 6 7" xfId="21367"/>
    <cellStyle name="Total 4 6 7 2" xfId="38255"/>
    <cellStyle name="Total 4 6 8" xfId="28900"/>
    <cellStyle name="Total 4 7" xfId="21368"/>
    <cellStyle name="Total 4 7 2" xfId="31111"/>
    <cellStyle name="Total 4 8" xfId="21369"/>
    <cellStyle name="Total 4 8 2" xfId="29394"/>
    <cellStyle name="Total 4 9" xfId="21370"/>
    <cellStyle name="Total 4 9 2" xfId="30725"/>
    <cellStyle name="Total 5" xfId="21371"/>
    <cellStyle name="Total 5 10" xfId="21372"/>
    <cellStyle name="Total 5 10 2" xfId="21373"/>
    <cellStyle name="Total 5 10 2 2" xfId="21374"/>
    <cellStyle name="Total 5 10 2 2 2" xfId="38262"/>
    <cellStyle name="Total 5 10 2 3" xfId="21375"/>
    <cellStyle name="Total 5 10 2 3 2" xfId="35063"/>
    <cellStyle name="Total 5 10 2 4" xfId="26975"/>
    <cellStyle name="Total 5 10 3" xfId="21376"/>
    <cellStyle name="Total 5 10 3 2" xfId="21377"/>
    <cellStyle name="Total 5 10 3 2 2" xfId="38263"/>
    <cellStyle name="Total 5 10 3 3" xfId="21378"/>
    <cellStyle name="Total 5 10 3 3 2" xfId="35406"/>
    <cellStyle name="Total 5 10 3 4" xfId="26976"/>
    <cellStyle name="Total 5 10 4" xfId="21379"/>
    <cellStyle name="Total 5 10 4 2" xfId="35854"/>
    <cellStyle name="Total 5 10 5" xfId="26974"/>
    <cellStyle name="Total 5 11" xfId="21380"/>
    <cellStyle name="Total 5 11 2" xfId="21381"/>
    <cellStyle name="Total 5 11 2 2" xfId="21382"/>
    <cellStyle name="Total 5 11 2 2 2" xfId="38264"/>
    <cellStyle name="Total 5 11 2 3" xfId="21383"/>
    <cellStyle name="Total 5 11 2 3 2" xfId="35064"/>
    <cellStyle name="Total 5 11 2 4" xfId="26978"/>
    <cellStyle name="Total 5 11 3" xfId="21384"/>
    <cellStyle name="Total 5 11 3 2" xfId="21385"/>
    <cellStyle name="Total 5 11 3 2 2" xfId="38265"/>
    <cellStyle name="Total 5 11 3 3" xfId="21386"/>
    <cellStyle name="Total 5 11 3 3 2" xfId="35407"/>
    <cellStyle name="Total 5 11 3 4" xfId="26979"/>
    <cellStyle name="Total 5 11 4" xfId="21387"/>
    <cellStyle name="Total 5 11 4 2" xfId="35855"/>
    <cellStyle name="Total 5 11 5" xfId="26977"/>
    <cellStyle name="Total 5 12" xfId="21388"/>
    <cellStyle name="Total 5 12 2" xfId="21389"/>
    <cellStyle name="Total 5 12 2 2" xfId="21390"/>
    <cellStyle name="Total 5 12 2 2 2" xfId="38266"/>
    <cellStyle name="Total 5 12 2 3" xfId="21391"/>
    <cellStyle name="Total 5 12 2 3 2" xfId="35065"/>
    <cellStyle name="Total 5 12 2 4" xfId="26981"/>
    <cellStyle name="Total 5 12 3" xfId="21392"/>
    <cellStyle name="Total 5 12 3 2" xfId="21393"/>
    <cellStyle name="Total 5 12 3 2 2" xfId="38267"/>
    <cellStyle name="Total 5 12 3 3" xfId="21394"/>
    <cellStyle name="Total 5 12 3 3 2" xfId="35408"/>
    <cellStyle name="Total 5 12 3 4" xfId="26982"/>
    <cellStyle name="Total 5 12 4" xfId="21395"/>
    <cellStyle name="Total 5 12 4 2" xfId="35856"/>
    <cellStyle name="Total 5 12 5" xfId="26980"/>
    <cellStyle name="Total 5 13" xfId="21396"/>
    <cellStyle name="Total 5 13 2" xfId="21397"/>
    <cellStyle name="Total 5 13 2 2" xfId="21398"/>
    <cellStyle name="Total 5 13 2 2 2" xfId="38268"/>
    <cellStyle name="Total 5 13 2 3" xfId="21399"/>
    <cellStyle name="Total 5 13 2 3 2" xfId="35066"/>
    <cellStyle name="Total 5 13 2 4" xfId="26984"/>
    <cellStyle name="Total 5 13 3" xfId="21400"/>
    <cellStyle name="Total 5 13 3 2" xfId="21401"/>
    <cellStyle name="Total 5 13 3 2 2" xfId="38269"/>
    <cellStyle name="Total 5 13 3 3" xfId="21402"/>
    <cellStyle name="Total 5 13 3 3 2" xfId="35409"/>
    <cellStyle name="Total 5 13 3 4" xfId="26985"/>
    <cellStyle name="Total 5 13 4" xfId="21403"/>
    <cellStyle name="Total 5 13 4 2" xfId="35857"/>
    <cellStyle name="Total 5 13 5" xfId="26983"/>
    <cellStyle name="Total 5 14" xfId="21404"/>
    <cellStyle name="Total 5 14 2" xfId="21405"/>
    <cellStyle name="Total 5 14 2 2" xfId="21406"/>
    <cellStyle name="Total 5 14 2 2 2" xfId="38270"/>
    <cellStyle name="Total 5 14 2 3" xfId="21407"/>
    <cellStyle name="Total 5 14 2 3 2" xfId="35067"/>
    <cellStyle name="Total 5 14 2 4" xfId="26987"/>
    <cellStyle name="Total 5 14 3" xfId="21408"/>
    <cellStyle name="Total 5 14 3 2" xfId="21409"/>
    <cellStyle name="Total 5 14 3 2 2" xfId="38271"/>
    <cellStyle name="Total 5 14 3 3" xfId="21410"/>
    <cellStyle name="Total 5 14 3 3 2" xfId="35410"/>
    <cellStyle name="Total 5 14 3 4" xfId="26988"/>
    <cellStyle name="Total 5 14 4" xfId="21411"/>
    <cellStyle name="Total 5 14 4 2" xfId="35858"/>
    <cellStyle name="Total 5 14 5" xfId="26986"/>
    <cellStyle name="Total 5 15" xfId="21412"/>
    <cellStyle name="Total 5 15 2" xfId="21413"/>
    <cellStyle name="Total 5 15 2 2" xfId="21414"/>
    <cellStyle name="Total 5 15 2 2 2" xfId="38272"/>
    <cellStyle name="Total 5 15 2 3" xfId="21415"/>
    <cellStyle name="Total 5 15 2 3 2" xfId="35068"/>
    <cellStyle name="Total 5 15 2 4" xfId="26990"/>
    <cellStyle name="Total 5 15 3" xfId="21416"/>
    <cellStyle name="Total 5 15 3 2" xfId="21417"/>
    <cellStyle name="Total 5 15 3 2 2" xfId="38273"/>
    <cellStyle name="Total 5 15 3 3" xfId="21418"/>
    <cellStyle name="Total 5 15 3 3 2" xfId="35411"/>
    <cellStyle name="Total 5 15 3 4" xfId="26991"/>
    <cellStyle name="Total 5 15 4" xfId="21419"/>
    <cellStyle name="Total 5 15 4 2" xfId="35859"/>
    <cellStyle name="Total 5 15 5" xfId="26989"/>
    <cellStyle name="Total 5 16" xfId="21420"/>
    <cellStyle name="Total 5 16 2" xfId="21421"/>
    <cellStyle name="Total 5 16 2 2" xfId="21422"/>
    <cellStyle name="Total 5 16 2 2 2" xfId="38274"/>
    <cellStyle name="Total 5 16 2 3" xfId="21423"/>
    <cellStyle name="Total 5 16 2 3 2" xfId="35069"/>
    <cellStyle name="Total 5 16 2 4" xfId="26993"/>
    <cellStyle name="Total 5 16 3" xfId="21424"/>
    <cellStyle name="Total 5 16 3 2" xfId="21425"/>
    <cellStyle name="Total 5 16 3 2 2" xfId="38275"/>
    <cellStyle name="Total 5 16 3 3" xfId="21426"/>
    <cellStyle name="Total 5 16 3 3 2" xfId="35412"/>
    <cellStyle name="Total 5 16 3 4" xfId="26994"/>
    <cellStyle name="Total 5 16 4" xfId="21427"/>
    <cellStyle name="Total 5 16 4 2" xfId="35860"/>
    <cellStyle name="Total 5 16 5" xfId="26992"/>
    <cellStyle name="Total 5 17" xfId="21428"/>
    <cellStyle name="Total 5 17 2" xfId="21429"/>
    <cellStyle name="Total 5 17 2 2" xfId="21430"/>
    <cellStyle name="Total 5 17 2 2 2" xfId="38276"/>
    <cellStyle name="Total 5 17 2 3" xfId="21431"/>
    <cellStyle name="Total 5 17 2 3 2" xfId="35070"/>
    <cellStyle name="Total 5 17 2 4" xfId="26996"/>
    <cellStyle name="Total 5 17 3" xfId="21432"/>
    <cellStyle name="Total 5 17 3 2" xfId="21433"/>
    <cellStyle name="Total 5 17 3 2 2" xfId="38277"/>
    <cellStyle name="Total 5 17 3 3" xfId="21434"/>
    <cellStyle name="Total 5 17 3 3 2" xfId="35413"/>
    <cellStyle name="Total 5 17 3 4" xfId="26997"/>
    <cellStyle name="Total 5 17 4" xfId="21435"/>
    <cellStyle name="Total 5 17 4 2" xfId="35861"/>
    <cellStyle name="Total 5 17 5" xfId="26995"/>
    <cellStyle name="Total 5 18" xfId="21436"/>
    <cellStyle name="Total 5 18 2" xfId="21437"/>
    <cellStyle name="Total 5 18 2 2" xfId="21438"/>
    <cellStyle name="Total 5 18 2 2 2" xfId="38278"/>
    <cellStyle name="Total 5 18 2 3" xfId="21439"/>
    <cellStyle name="Total 5 18 2 3 2" xfId="35071"/>
    <cellStyle name="Total 5 18 2 4" xfId="26999"/>
    <cellStyle name="Total 5 18 3" xfId="21440"/>
    <cellStyle name="Total 5 18 3 2" xfId="21441"/>
    <cellStyle name="Total 5 18 3 2 2" xfId="38279"/>
    <cellStyle name="Total 5 18 3 3" xfId="21442"/>
    <cellStyle name="Total 5 18 3 3 2" xfId="35414"/>
    <cellStyle name="Total 5 18 3 4" xfId="27000"/>
    <cellStyle name="Total 5 18 4" xfId="21443"/>
    <cellStyle name="Total 5 18 4 2" xfId="35862"/>
    <cellStyle name="Total 5 18 5" xfId="26998"/>
    <cellStyle name="Total 5 19" xfId="21444"/>
    <cellStyle name="Total 5 19 2" xfId="21445"/>
    <cellStyle name="Total 5 19 2 2" xfId="21446"/>
    <cellStyle name="Total 5 19 2 2 2" xfId="38280"/>
    <cellStyle name="Total 5 19 2 3" xfId="21447"/>
    <cellStyle name="Total 5 19 2 3 2" xfId="35072"/>
    <cellStyle name="Total 5 19 2 4" xfId="27002"/>
    <cellStyle name="Total 5 19 3" xfId="21448"/>
    <cellStyle name="Total 5 19 3 2" xfId="21449"/>
    <cellStyle name="Total 5 19 3 2 2" xfId="38281"/>
    <cellStyle name="Total 5 19 3 3" xfId="21450"/>
    <cellStyle name="Total 5 19 3 3 2" xfId="35415"/>
    <cellStyle name="Total 5 19 3 4" xfId="27003"/>
    <cellStyle name="Total 5 19 4" xfId="21451"/>
    <cellStyle name="Total 5 19 4 2" xfId="35863"/>
    <cellStyle name="Total 5 19 5" xfId="27001"/>
    <cellStyle name="Total 5 2" xfId="21452"/>
    <cellStyle name="Total 5 2 2" xfId="21453"/>
    <cellStyle name="Total 5 2 2 2" xfId="21454"/>
    <cellStyle name="Total 5 2 2 2 2" xfId="27006"/>
    <cellStyle name="Total 5 2 2 3" xfId="21455"/>
    <cellStyle name="Total 5 2 2 3 2" xfId="35073"/>
    <cellStyle name="Total 5 2 2 4" xfId="27005"/>
    <cellStyle name="Total 5 2 3" xfId="21456"/>
    <cellStyle name="Total 5 2 3 2" xfId="21457"/>
    <cellStyle name="Total 5 2 3 2 2" xfId="38283"/>
    <cellStyle name="Total 5 2 3 3" xfId="21458"/>
    <cellStyle name="Total 5 2 3 3 2" xfId="35416"/>
    <cellStyle name="Total 5 2 3 4" xfId="27007"/>
    <cellStyle name="Total 5 2 4" xfId="21459"/>
    <cellStyle name="Total 5 2 4 2" xfId="21460"/>
    <cellStyle name="Total 5 2 4 2 2" xfId="32268"/>
    <cellStyle name="Total 5 2 4 3" xfId="21461"/>
    <cellStyle name="Total 5 2 4 3 2" xfId="32908"/>
    <cellStyle name="Total 5 2 4 4" xfId="21462"/>
    <cellStyle name="Total 5 2 4 4 2" xfId="33293"/>
    <cellStyle name="Total 5 2 4 5" xfId="21463"/>
    <cellStyle name="Total 5 2 4 5 2" xfId="33515"/>
    <cellStyle name="Total 5 2 4 6" xfId="21464"/>
    <cellStyle name="Total 5 2 4 6 2" xfId="39176"/>
    <cellStyle name="Total 5 2 4 7" xfId="21465"/>
    <cellStyle name="Total 5 2 4 7 2" xfId="38282"/>
    <cellStyle name="Total 5 2 4 8" xfId="28904"/>
    <cellStyle name="Total 5 2 5" xfId="21466"/>
    <cellStyle name="Total 5 2 5 2" xfId="31107"/>
    <cellStyle name="Total 5 2 6" xfId="21467"/>
    <cellStyle name="Total 5 2 6 2" xfId="29397"/>
    <cellStyle name="Total 5 2 7" xfId="21468"/>
    <cellStyle name="Total 5 2 7 2" xfId="30722"/>
    <cellStyle name="Total 5 2 8" xfId="27004"/>
    <cellStyle name="Total 5 20" xfId="21469"/>
    <cellStyle name="Total 5 20 2" xfId="21470"/>
    <cellStyle name="Total 5 20 2 2" xfId="21471"/>
    <cellStyle name="Total 5 20 2 2 2" xfId="38284"/>
    <cellStyle name="Total 5 20 2 3" xfId="21472"/>
    <cellStyle name="Total 5 20 2 3 2" xfId="35074"/>
    <cellStyle name="Total 5 20 2 4" xfId="27009"/>
    <cellStyle name="Total 5 20 3" xfId="21473"/>
    <cellStyle name="Total 5 20 3 2" xfId="21474"/>
    <cellStyle name="Total 5 20 3 2 2" xfId="38285"/>
    <cellStyle name="Total 5 20 3 3" xfId="21475"/>
    <cellStyle name="Total 5 20 3 3 2" xfId="35417"/>
    <cellStyle name="Total 5 20 3 4" xfId="27010"/>
    <cellStyle name="Total 5 20 4" xfId="21476"/>
    <cellStyle name="Total 5 20 4 2" xfId="35864"/>
    <cellStyle name="Total 5 20 5" xfId="27008"/>
    <cellStyle name="Total 5 21" xfId="21477"/>
    <cellStyle name="Total 5 21 2" xfId="21478"/>
    <cellStyle name="Total 5 21 2 2" xfId="21479"/>
    <cellStyle name="Total 5 21 2 2 2" xfId="38286"/>
    <cellStyle name="Total 5 21 2 3" xfId="21480"/>
    <cellStyle name="Total 5 21 2 3 2" xfId="35075"/>
    <cellStyle name="Total 5 21 2 4" xfId="27012"/>
    <cellStyle name="Total 5 21 3" xfId="21481"/>
    <cellStyle name="Total 5 21 3 2" xfId="21482"/>
    <cellStyle name="Total 5 21 3 2 2" xfId="38287"/>
    <cellStyle name="Total 5 21 3 3" xfId="21483"/>
    <cellStyle name="Total 5 21 3 3 2" xfId="35418"/>
    <cellStyle name="Total 5 21 3 4" xfId="27013"/>
    <cellStyle name="Total 5 21 4" xfId="21484"/>
    <cellStyle name="Total 5 21 4 2" xfId="35865"/>
    <cellStyle name="Total 5 21 5" xfId="27011"/>
    <cellStyle name="Total 5 22" xfId="21485"/>
    <cellStyle name="Total 5 22 2" xfId="21486"/>
    <cellStyle name="Total 5 22 2 2" xfId="21487"/>
    <cellStyle name="Total 5 22 2 2 2" xfId="38288"/>
    <cellStyle name="Total 5 22 2 3" xfId="21488"/>
    <cellStyle name="Total 5 22 2 3 2" xfId="35076"/>
    <cellStyle name="Total 5 22 2 4" xfId="27015"/>
    <cellStyle name="Total 5 22 3" xfId="21489"/>
    <cellStyle name="Total 5 22 3 2" xfId="21490"/>
    <cellStyle name="Total 5 22 3 2 2" xfId="38289"/>
    <cellStyle name="Total 5 22 3 3" xfId="21491"/>
    <cellStyle name="Total 5 22 3 3 2" xfId="35419"/>
    <cellStyle name="Total 5 22 3 4" xfId="27016"/>
    <cellStyle name="Total 5 22 4" xfId="21492"/>
    <cellStyle name="Total 5 22 4 2" xfId="35866"/>
    <cellStyle name="Total 5 22 5" xfId="27014"/>
    <cellStyle name="Total 5 23" xfId="21493"/>
    <cellStyle name="Total 5 23 2" xfId="21494"/>
    <cellStyle name="Total 5 23 2 2" xfId="21495"/>
    <cellStyle name="Total 5 23 2 2 2" xfId="38290"/>
    <cellStyle name="Total 5 23 2 3" xfId="21496"/>
    <cellStyle name="Total 5 23 2 3 2" xfId="35077"/>
    <cellStyle name="Total 5 23 2 4" xfId="27018"/>
    <cellStyle name="Total 5 23 3" xfId="21497"/>
    <cellStyle name="Total 5 23 3 2" xfId="21498"/>
    <cellStyle name="Total 5 23 3 2 2" xfId="38291"/>
    <cellStyle name="Total 5 23 3 3" xfId="21499"/>
    <cellStyle name="Total 5 23 3 3 2" xfId="35420"/>
    <cellStyle name="Total 5 23 3 4" xfId="27019"/>
    <cellStyle name="Total 5 23 4" xfId="21500"/>
    <cellStyle name="Total 5 23 4 2" xfId="35867"/>
    <cellStyle name="Total 5 23 5" xfId="27017"/>
    <cellStyle name="Total 5 24" xfId="21501"/>
    <cellStyle name="Total 5 24 2" xfId="21502"/>
    <cellStyle name="Total 5 24 2 2" xfId="21503"/>
    <cellStyle name="Total 5 24 2 2 2" xfId="38292"/>
    <cellStyle name="Total 5 24 2 3" xfId="21504"/>
    <cellStyle name="Total 5 24 2 3 2" xfId="35078"/>
    <cellStyle name="Total 5 24 2 4" xfId="27021"/>
    <cellStyle name="Total 5 24 3" xfId="21505"/>
    <cellStyle name="Total 5 24 3 2" xfId="21506"/>
    <cellStyle name="Total 5 24 3 2 2" xfId="38293"/>
    <cellStyle name="Total 5 24 3 3" xfId="21507"/>
    <cellStyle name="Total 5 24 3 3 2" xfId="35421"/>
    <cellStyle name="Total 5 24 3 4" xfId="27022"/>
    <cellStyle name="Total 5 24 4" xfId="21508"/>
    <cellStyle name="Total 5 24 4 2" xfId="35868"/>
    <cellStyle name="Total 5 24 5" xfId="27020"/>
    <cellStyle name="Total 5 25" xfId="21509"/>
    <cellStyle name="Total 5 25 2" xfId="27023"/>
    <cellStyle name="Total 5 26" xfId="21510"/>
    <cellStyle name="Total 5 26 2" xfId="27024"/>
    <cellStyle name="Total 5 27" xfId="21511"/>
    <cellStyle name="Total 5 27 2" xfId="27025"/>
    <cellStyle name="Total 5 28" xfId="21512"/>
    <cellStyle name="Total 5 28 2" xfId="27026"/>
    <cellStyle name="Total 5 29" xfId="21513"/>
    <cellStyle name="Total 5 29 2" xfId="27027"/>
    <cellStyle name="Total 5 3" xfId="21514"/>
    <cellStyle name="Total 5 3 2" xfId="21515"/>
    <cellStyle name="Total 5 3 2 2" xfId="21516"/>
    <cellStyle name="Total 5 3 2 2 2" xfId="27030"/>
    <cellStyle name="Total 5 3 2 3" xfId="21517"/>
    <cellStyle name="Total 5 3 2 3 2" xfId="35079"/>
    <cellStyle name="Total 5 3 2 4" xfId="27029"/>
    <cellStyle name="Total 5 3 3" xfId="21518"/>
    <cellStyle name="Total 5 3 3 2" xfId="21519"/>
    <cellStyle name="Total 5 3 3 2 2" xfId="38295"/>
    <cellStyle name="Total 5 3 3 3" xfId="21520"/>
    <cellStyle name="Total 5 3 3 3 2" xfId="35422"/>
    <cellStyle name="Total 5 3 3 4" xfId="27031"/>
    <cellStyle name="Total 5 3 4" xfId="21521"/>
    <cellStyle name="Total 5 3 4 2" xfId="21522"/>
    <cellStyle name="Total 5 3 4 2 2" xfId="32284"/>
    <cellStyle name="Total 5 3 4 3" xfId="21523"/>
    <cellStyle name="Total 5 3 4 3 2" xfId="32911"/>
    <cellStyle name="Total 5 3 4 4" xfId="21524"/>
    <cellStyle name="Total 5 3 4 4 2" xfId="33294"/>
    <cellStyle name="Total 5 3 4 5" xfId="21525"/>
    <cellStyle name="Total 5 3 4 5 2" xfId="33516"/>
    <cellStyle name="Total 5 3 4 6" xfId="21526"/>
    <cellStyle name="Total 5 3 4 6 2" xfId="39177"/>
    <cellStyle name="Total 5 3 4 7" xfId="21527"/>
    <cellStyle name="Total 5 3 4 7 2" xfId="38294"/>
    <cellStyle name="Total 5 3 4 8" xfId="28905"/>
    <cellStyle name="Total 5 3 5" xfId="21528"/>
    <cellStyle name="Total 5 3 5 2" xfId="31106"/>
    <cellStyle name="Total 5 3 6" xfId="21529"/>
    <cellStyle name="Total 5 3 6 2" xfId="29398"/>
    <cellStyle name="Total 5 3 7" xfId="21530"/>
    <cellStyle name="Total 5 3 7 2" xfId="30721"/>
    <cellStyle name="Total 5 3 8" xfId="27028"/>
    <cellStyle name="Total 5 30" xfId="21531"/>
    <cellStyle name="Total 5 30 2" xfId="27032"/>
    <cellStyle name="Total 5 31" xfId="21532"/>
    <cellStyle name="Total 5 31 2" xfId="27033"/>
    <cellStyle name="Total 5 32" xfId="21533"/>
    <cellStyle name="Total 5 32 2" xfId="27034"/>
    <cellStyle name="Total 5 33" xfId="21534"/>
    <cellStyle name="Total 5 33 2" xfId="27035"/>
    <cellStyle name="Total 5 34" xfId="21535"/>
    <cellStyle name="Total 5 34 2" xfId="27036"/>
    <cellStyle name="Total 5 35" xfId="21536"/>
    <cellStyle name="Total 5 35 2" xfId="27037"/>
    <cellStyle name="Total 5 36" xfId="21537"/>
    <cellStyle name="Total 5 36 2" xfId="27038"/>
    <cellStyle name="Total 5 37" xfId="21538"/>
    <cellStyle name="Total 5 37 2" xfId="27039"/>
    <cellStyle name="Total 5 38" xfId="21539"/>
    <cellStyle name="Total 5 38 2" xfId="27040"/>
    <cellStyle name="Total 5 39" xfId="21540"/>
    <cellStyle name="Total 5 39 2" xfId="27041"/>
    <cellStyle name="Total 5 4" xfId="21541"/>
    <cellStyle name="Total 5 4 2" xfId="21542"/>
    <cellStyle name="Total 5 4 2 2" xfId="21543"/>
    <cellStyle name="Total 5 4 2 2 2" xfId="27044"/>
    <cellStyle name="Total 5 4 2 3" xfId="21544"/>
    <cellStyle name="Total 5 4 2 3 2" xfId="35080"/>
    <cellStyle name="Total 5 4 2 4" xfId="27043"/>
    <cellStyle name="Total 5 4 3" xfId="21545"/>
    <cellStyle name="Total 5 4 3 2" xfId="21546"/>
    <cellStyle name="Total 5 4 3 2 2" xfId="38297"/>
    <cellStyle name="Total 5 4 3 3" xfId="21547"/>
    <cellStyle name="Total 5 4 3 3 2" xfId="35423"/>
    <cellStyle name="Total 5 4 3 4" xfId="27045"/>
    <cellStyle name="Total 5 4 4" xfId="21548"/>
    <cellStyle name="Total 5 4 4 2" xfId="21549"/>
    <cellStyle name="Total 5 4 4 2 2" xfId="32286"/>
    <cellStyle name="Total 5 4 4 3" xfId="21550"/>
    <cellStyle name="Total 5 4 4 3 2" xfId="32913"/>
    <cellStyle name="Total 5 4 4 4" xfId="21551"/>
    <cellStyle name="Total 5 4 4 4 2" xfId="33295"/>
    <cellStyle name="Total 5 4 4 5" xfId="21552"/>
    <cellStyle name="Total 5 4 4 5 2" xfId="33517"/>
    <cellStyle name="Total 5 4 4 6" xfId="21553"/>
    <cellStyle name="Total 5 4 4 6 2" xfId="39178"/>
    <cellStyle name="Total 5 4 4 7" xfId="21554"/>
    <cellStyle name="Total 5 4 4 7 2" xfId="38296"/>
    <cellStyle name="Total 5 4 4 8" xfId="28906"/>
    <cellStyle name="Total 5 4 5" xfId="21555"/>
    <cellStyle name="Total 5 4 5 2" xfId="31105"/>
    <cellStyle name="Total 5 4 6" xfId="21556"/>
    <cellStyle name="Total 5 4 6 2" xfId="29399"/>
    <cellStyle name="Total 5 4 7" xfId="21557"/>
    <cellStyle name="Total 5 4 7 2" xfId="30719"/>
    <cellStyle name="Total 5 4 8" xfId="27042"/>
    <cellStyle name="Total 5 40" xfId="21558"/>
    <cellStyle name="Total 5 40 2" xfId="21559"/>
    <cellStyle name="Total 5 40 2 2" xfId="38298"/>
    <cellStyle name="Total 5 40 3" xfId="21560"/>
    <cellStyle name="Total 5 40 3 2" xfId="35062"/>
    <cellStyle name="Total 5 40 4" xfId="27046"/>
    <cellStyle name="Total 5 41" xfId="21561"/>
    <cellStyle name="Total 5 41 2" xfId="21562"/>
    <cellStyle name="Total 5 41 2 2" xfId="38299"/>
    <cellStyle name="Total 5 41 3" xfId="21563"/>
    <cellStyle name="Total 5 41 3 2" xfId="35405"/>
    <cellStyle name="Total 5 41 4" xfId="27047"/>
    <cellStyle name="Total 5 42" xfId="21564"/>
    <cellStyle name="Total 5 42 2" xfId="21565"/>
    <cellStyle name="Total 5 42 2 2" xfId="32237"/>
    <cellStyle name="Total 5 42 3" xfId="21566"/>
    <cellStyle name="Total 5 42 3 2" xfId="32906"/>
    <cellStyle name="Total 5 42 4" xfId="21567"/>
    <cellStyle name="Total 5 42 4 2" xfId="33292"/>
    <cellStyle name="Total 5 42 5" xfId="21568"/>
    <cellStyle name="Total 5 42 5 2" xfId="33514"/>
    <cellStyle name="Total 5 42 6" xfId="21569"/>
    <cellStyle name="Total 5 42 6 2" xfId="39175"/>
    <cellStyle name="Total 5 42 7" xfId="21570"/>
    <cellStyle name="Total 5 42 7 2" xfId="38261"/>
    <cellStyle name="Total 5 42 8" xfId="28903"/>
    <cellStyle name="Total 5 43" xfId="21571"/>
    <cellStyle name="Total 5 43 2" xfId="31108"/>
    <cellStyle name="Total 5 44" xfId="21572"/>
    <cellStyle name="Total 5 44 2" xfId="29396"/>
    <cellStyle name="Total 5 45" xfId="21573"/>
    <cellStyle name="Total 5 45 2" xfId="30723"/>
    <cellStyle name="Total 5 46" xfId="26973"/>
    <cellStyle name="Total 5 5" xfId="21574"/>
    <cellStyle name="Total 5 5 2" xfId="21575"/>
    <cellStyle name="Total 5 5 2 2" xfId="21576"/>
    <cellStyle name="Total 5 5 2 2 2" xfId="27050"/>
    <cellStyle name="Total 5 5 2 3" xfId="21577"/>
    <cellStyle name="Total 5 5 2 3 2" xfId="35081"/>
    <cellStyle name="Total 5 5 2 4" xfId="27049"/>
    <cellStyle name="Total 5 5 3" xfId="21578"/>
    <cellStyle name="Total 5 5 3 2" xfId="21579"/>
    <cellStyle name="Total 5 5 3 2 2" xfId="38301"/>
    <cellStyle name="Total 5 5 3 3" xfId="21580"/>
    <cellStyle name="Total 5 5 3 3 2" xfId="35424"/>
    <cellStyle name="Total 5 5 3 4" xfId="27051"/>
    <cellStyle name="Total 5 5 4" xfId="21581"/>
    <cellStyle name="Total 5 5 4 2" xfId="21582"/>
    <cellStyle name="Total 5 5 4 2 2" xfId="32288"/>
    <cellStyle name="Total 5 5 4 3" xfId="21583"/>
    <cellStyle name="Total 5 5 4 3 2" xfId="32915"/>
    <cellStyle name="Total 5 5 4 4" xfId="21584"/>
    <cellStyle name="Total 5 5 4 4 2" xfId="33296"/>
    <cellStyle name="Total 5 5 4 5" xfId="21585"/>
    <cellStyle name="Total 5 5 4 5 2" xfId="33518"/>
    <cellStyle name="Total 5 5 4 6" xfId="21586"/>
    <cellStyle name="Total 5 5 4 6 2" xfId="39179"/>
    <cellStyle name="Total 5 5 4 7" xfId="21587"/>
    <cellStyle name="Total 5 5 4 7 2" xfId="38300"/>
    <cellStyle name="Total 5 5 4 8" xfId="28907"/>
    <cellStyle name="Total 5 5 5" xfId="21588"/>
    <cellStyle name="Total 5 5 5 2" xfId="31104"/>
    <cellStyle name="Total 5 5 6" xfId="21589"/>
    <cellStyle name="Total 5 5 6 2" xfId="29400"/>
    <cellStyle name="Total 5 5 7" xfId="21590"/>
    <cellStyle name="Total 5 5 7 2" xfId="30718"/>
    <cellStyle name="Total 5 5 8" xfId="27048"/>
    <cellStyle name="Total 5 6" xfId="21591"/>
    <cellStyle name="Total 5 6 2" xfId="21592"/>
    <cellStyle name="Total 5 6 2 2" xfId="21593"/>
    <cellStyle name="Total 5 6 2 2 2" xfId="27054"/>
    <cellStyle name="Total 5 6 2 3" xfId="21594"/>
    <cellStyle name="Total 5 6 2 3 2" xfId="35082"/>
    <cellStyle name="Total 5 6 2 4" xfId="27053"/>
    <cellStyle name="Total 5 6 3" xfId="21595"/>
    <cellStyle name="Total 5 6 3 2" xfId="21596"/>
    <cellStyle name="Total 5 6 3 2 2" xfId="38303"/>
    <cellStyle name="Total 5 6 3 3" xfId="21597"/>
    <cellStyle name="Total 5 6 3 3 2" xfId="35425"/>
    <cellStyle name="Total 5 6 3 4" xfId="27055"/>
    <cellStyle name="Total 5 6 4" xfId="21598"/>
    <cellStyle name="Total 5 6 4 2" xfId="21599"/>
    <cellStyle name="Total 5 6 4 2 2" xfId="32289"/>
    <cellStyle name="Total 5 6 4 3" xfId="21600"/>
    <cellStyle name="Total 5 6 4 3 2" xfId="32916"/>
    <cellStyle name="Total 5 6 4 4" xfId="21601"/>
    <cellStyle name="Total 5 6 4 4 2" xfId="33297"/>
    <cellStyle name="Total 5 6 4 5" xfId="21602"/>
    <cellStyle name="Total 5 6 4 5 2" xfId="33519"/>
    <cellStyle name="Total 5 6 4 6" xfId="21603"/>
    <cellStyle name="Total 5 6 4 6 2" xfId="39180"/>
    <cellStyle name="Total 5 6 4 7" xfId="21604"/>
    <cellStyle name="Total 5 6 4 7 2" xfId="38302"/>
    <cellStyle name="Total 5 6 4 8" xfId="28908"/>
    <cellStyle name="Total 5 6 5" xfId="21605"/>
    <cellStyle name="Total 5 6 5 2" xfId="31102"/>
    <cellStyle name="Total 5 6 6" xfId="21606"/>
    <cellStyle name="Total 5 6 6 2" xfId="29401"/>
    <cellStyle name="Total 5 6 7" xfId="21607"/>
    <cellStyle name="Total 5 6 7 2" xfId="30717"/>
    <cellStyle name="Total 5 6 8" xfId="27052"/>
    <cellStyle name="Total 5 7" xfId="21608"/>
    <cellStyle name="Total 5 7 2" xfId="21609"/>
    <cellStyle name="Total 5 7 2 2" xfId="21610"/>
    <cellStyle name="Total 5 7 2 2 2" xfId="38304"/>
    <cellStyle name="Total 5 7 2 3" xfId="21611"/>
    <cellStyle name="Total 5 7 2 3 2" xfId="35083"/>
    <cellStyle name="Total 5 7 2 4" xfId="27057"/>
    <cellStyle name="Total 5 7 3" xfId="21612"/>
    <cellStyle name="Total 5 7 3 2" xfId="21613"/>
    <cellStyle name="Total 5 7 3 2 2" xfId="38305"/>
    <cellStyle name="Total 5 7 3 3" xfId="21614"/>
    <cellStyle name="Total 5 7 3 3 2" xfId="35426"/>
    <cellStyle name="Total 5 7 3 4" xfId="27058"/>
    <cellStyle name="Total 5 7 4" xfId="21615"/>
    <cellStyle name="Total 5 7 4 2" xfId="35869"/>
    <cellStyle name="Total 5 7 5" xfId="27056"/>
    <cellStyle name="Total 5 8" xfId="21616"/>
    <cellStyle name="Total 5 8 2" xfId="21617"/>
    <cellStyle name="Total 5 8 2 2" xfId="21618"/>
    <cellStyle name="Total 5 8 2 2 2" xfId="38306"/>
    <cellStyle name="Total 5 8 2 3" xfId="21619"/>
    <cellStyle name="Total 5 8 2 3 2" xfId="35084"/>
    <cellStyle name="Total 5 8 2 4" xfId="27060"/>
    <cellStyle name="Total 5 8 3" xfId="21620"/>
    <cellStyle name="Total 5 8 3 2" xfId="21621"/>
    <cellStyle name="Total 5 8 3 2 2" xfId="38307"/>
    <cellStyle name="Total 5 8 3 3" xfId="21622"/>
    <cellStyle name="Total 5 8 3 3 2" xfId="35427"/>
    <cellStyle name="Total 5 8 3 4" xfId="27061"/>
    <cellStyle name="Total 5 8 4" xfId="21623"/>
    <cellStyle name="Total 5 8 4 2" xfId="35870"/>
    <cellStyle name="Total 5 8 5" xfId="27059"/>
    <cellStyle name="Total 5 9" xfId="21624"/>
    <cellStyle name="Total 5 9 2" xfId="21625"/>
    <cellStyle name="Total 5 9 2 2" xfId="21626"/>
    <cellStyle name="Total 5 9 2 2 2" xfId="38308"/>
    <cellStyle name="Total 5 9 2 3" xfId="21627"/>
    <cellStyle name="Total 5 9 2 3 2" xfId="35085"/>
    <cellStyle name="Total 5 9 2 4" xfId="27063"/>
    <cellStyle name="Total 5 9 3" xfId="21628"/>
    <cellStyle name="Total 5 9 3 2" xfId="21629"/>
    <cellStyle name="Total 5 9 3 2 2" xfId="38309"/>
    <cellStyle name="Total 5 9 3 3" xfId="21630"/>
    <cellStyle name="Total 5 9 3 3 2" xfId="35428"/>
    <cellStyle name="Total 5 9 3 4" xfId="27064"/>
    <cellStyle name="Total 5 9 4" xfId="21631"/>
    <cellStyle name="Total 5 9 4 2" xfId="35871"/>
    <cellStyle name="Total 5 9 5" xfId="27062"/>
    <cellStyle name="Total 6" xfId="21632"/>
    <cellStyle name="Total 6 10" xfId="21633"/>
    <cellStyle name="Total 6 10 2" xfId="21634"/>
    <cellStyle name="Total 6 10 2 2" xfId="21635"/>
    <cellStyle name="Total 6 10 2 2 2" xfId="38311"/>
    <cellStyle name="Total 6 10 2 3" xfId="21636"/>
    <cellStyle name="Total 6 10 2 3 2" xfId="35087"/>
    <cellStyle name="Total 6 10 2 4" xfId="27067"/>
    <cellStyle name="Total 6 10 3" xfId="21637"/>
    <cellStyle name="Total 6 10 3 2" xfId="21638"/>
    <cellStyle name="Total 6 10 3 2 2" xfId="38312"/>
    <cellStyle name="Total 6 10 3 3" xfId="21639"/>
    <cellStyle name="Total 6 10 3 3 2" xfId="35430"/>
    <cellStyle name="Total 6 10 3 4" xfId="27068"/>
    <cellStyle name="Total 6 10 4" xfId="21640"/>
    <cellStyle name="Total 6 10 4 2" xfId="35872"/>
    <cellStyle name="Total 6 10 5" xfId="27066"/>
    <cellStyle name="Total 6 11" xfId="21641"/>
    <cellStyle name="Total 6 11 2" xfId="21642"/>
    <cellStyle name="Total 6 11 2 2" xfId="21643"/>
    <cellStyle name="Total 6 11 2 2 2" xfId="38313"/>
    <cellStyle name="Total 6 11 2 3" xfId="21644"/>
    <cellStyle name="Total 6 11 2 3 2" xfId="35088"/>
    <cellStyle name="Total 6 11 2 4" xfId="27070"/>
    <cellStyle name="Total 6 11 3" xfId="21645"/>
    <cellStyle name="Total 6 11 3 2" xfId="21646"/>
    <cellStyle name="Total 6 11 3 2 2" xfId="38314"/>
    <cellStyle name="Total 6 11 3 3" xfId="21647"/>
    <cellStyle name="Total 6 11 3 3 2" xfId="35431"/>
    <cellStyle name="Total 6 11 3 4" xfId="27071"/>
    <cellStyle name="Total 6 11 4" xfId="21648"/>
    <cellStyle name="Total 6 11 4 2" xfId="35873"/>
    <cellStyle name="Total 6 11 5" xfId="27069"/>
    <cellStyle name="Total 6 12" xfId="21649"/>
    <cellStyle name="Total 6 12 2" xfId="21650"/>
    <cellStyle name="Total 6 12 2 2" xfId="21651"/>
    <cellStyle name="Total 6 12 2 2 2" xfId="38315"/>
    <cellStyle name="Total 6 12 2 3" xfId="21652"/>
    <cellStyle name="Total 6 12 2 3 2" xfId="35089"/>
    <cellStyle name="Total 6 12 2 4" xfId="27073"/>
    <cellStyle name="Total 6 12 3" xfId="21653"/>
    <cellStyle name="Total 6 12 3 2" xfId="21654"/>
    <cellStyle name="Total 6 12 3 2 2" xfId="38316"/>
    <cellStyle name="Total 6 12 3 3" xfId="21655"/>
    <cellStyle name="Total 6 12 3 3 2" xfId="35432"/>
    <cellStyle name="Total 6 12 3 4" xfId="27074"/>
    <cellStyle name="Total 6 12 4" xfId="21656"/>
    <cellStyle name="Total 6 12 4 2" xfId="35874"/>
    <cellStyle name="Total 6 12 5" xfId="27072"/>
    <cellStyle name="Total 6 13" xfId="21657"/>
    <cellStyle name="Total 6 13 2" xfId="21658"/>
    <cellStyle name="Total 6 13 2 2" xfId="21659"/>
    <cellStyle name="Total 6 13 2 2 2" xfId="38317"/>
    <cellStyle name="Total 6 13 2 3" xfId="21660"/>
    <cellStyle name="Total 6 13 2 3 2" xfId="35090"/>
    <cellStyle name="Total 6 13 2 4" xfId="27076"/>
    <cellStyle name="Total 6 13 3" xfId="21661"/>
    <cellStyle name="Total 6 13 3 2" xfId="21662"/>
    <cellStyle name="Total 6 13 3 2 2" xfId="38318"/>
    <cellStyle name="Total 6 13 3 3" xfId="21663"/>
    <cellStyle name="Total 6 13 3 3 2" xfId="35433"/>
    <cellStyle name="Total 6 13 3 4" xfId="27077"/>
    <cellStyle name="Total 6 13 4" xfId="21664"/>
    <cellStyle name="Total 6 13 4 2" xfId="35875"/>
    <cellStyle name="Total 6 13 5" xfId="27075"/>
    <cellStyle name="Total 6 14" xfId="21665"/>
    <cellStyle name="Total 6 14 2" xfId="21666"/>
    <cellStyle name="Total 6 14 2 2" xfId="21667"/>
    <cellStyle name="Total 6 14 2 2 2" xfId="38319"/>
    <cellStyle name="Total 6 14 2 3" xfId="21668"/>
    <cellStyle name="Total 6 14 2 3 2" xfId="35091"/>
    <cellStyle name="Total 6 14 2 4" xfId="27079"/>
    <cellStyle name="Total 6 14 3" xfId="21669"/>
    <cellStyle name="Total 6 14 3 2" xfId="21670"/>
    <cellStyle name="Total 6 14 3 2 2" xfId="38320"/>
    <cellStyle name="Total 6 14 3 3" xfId="21671"/>
    <cellStyle name="Total 6 14 3 3 2" xfId="35434"/>
    <cellStyle name="Total 6 14 3 4" xfId="27080"/>
    <cellStyle name="Total 6 14 4" xfId="21672"/>
    <cellStyle name="Total 6 14 4 2" xfId="35876"/>
    <cellStyle name="Total 6 14 5" xfId="27078"/>
    <cellStyle name="Total 6 15" xfId="21673"/>
    <cellStyle name="Total 6 15 2" xfId="21674"/>
    <cellStyle name="Total 6 15 2 2" xfId="21675"/>
    <cellStyle name="Total 6 15 2 2 2" xfId="38321"/>
    <cellStyle name="Total 6 15 2 3" xfId="21676"/>
    <cellStyle name="Total 6 15 2 3 2" xfId="35092"/>
    <cellStyle name="Total 6 15 2 4" xfId="27082"/>
    <cellStyle name="Total 6 15 3" xfId="21677"/>
    <cellStyle name="Total 6 15 3 2" xfId="21678"/>
    <cellStyle name="Total 6 15 3 2 2" xfId="38322"/>
    <cellStyle name="Total 6 15 3 3" xfId="21679"/>
    <cellStyle name="Total 6 15 3 3 2" xfId="35435"/>
    <cellStyle name="Total 6 15 3 4" xfId="27083"/>
    <cellStyle name="Total 6 15 4" xfId="21680"/>
    <cellStyle name="Total 6 15 4 2" xfId="35877"/>
    <cellStyle name="Total 6 15 5" xfId="27081"/>
    <cellStyle name="Total 6 16" xfId="21681"/>
    <cellStyle name="Total 6 16 2" xfId="21682"/>
    <cellStyle name="Total 6 16 2 2" xfId="21683"/>
    <cellStyle name="Total 6 16 2 2 2" xfId="38323"/>
    <cellStyle name="Total 6 16 2 3" xfId="21684"/>
    <cellStyle name="Total 6 16 2 3 2" xfId="35093"/>
    <cellStyle name="Total 6 16 2 4" xfId="27085"/>
    <cellStyle name="Total 6 16 3" xfId="21685"/>
    <cellStyle name="Total 6 16 3 2" xfId="21686"/>
    <cellStyle name="Total 6 16 3 2 2" xfId="38324"/>
    <cellStyle name="Total 6 16 3 3" xfId="21687"/>
    <cellStyle name="Total 6 16 3 3 2" xfId="35436"/>
    <cellStyle name="Total 6 16 3 4" xfId="27086"/>
    <cellStyle name="Total 6 16 4" xfId="21688"/>
    <cellStyle name="Total 6 16 4 2" xfId="35878"/>
    <cellStyle name="Total 6 16 5" xfId="27084"/>
    <cellStyle name="Total 6 17" xfId="21689"/>
    <cellStyle name="Total 6 17 2" xfId="21690"/>
    <cellStyle name="Total 6 17 2 2" xfId="21691"/>
    <cellStyle name="Total 6 17 2 2 2" xfId="38325"/>
    <cellStyle name="Total 6 17 2 3" xfId="21692"/>
    <cellStyle name="Total 6 17 2 3 2" xfId="35094"/>
    <cellStyle name="Total 6 17 2 4" xfId="27088"/>
    <cellStyle name="Total 6 17 3" xfId="21693"/>
    <cellStyle name="Total 6 17 3 2" xfId="21694"/>
    <cellStyle name="Total 6 17 3 2 2" xfId="38326"/>
    <cellStyle name="Total 6 17 3 3" xfId="21695"/>
    <cellStyle name="Total 6 17 3 3 2" xfId="35437"/>
    <cellStyle name="Total 6 17 3 4" xfId="27089"/>
    <cellStyle name="Total 6 17 4" xfId="21696"/>
    <cellStyle name="Total 6 17 4 2" xfId="35879"/>
    <cellStyle name="Total 6 17 5" xfId="27087"/>
    <cellStyle name="Total 6 18" xfId="21697"/>
    <cellStyle name="Total 6 18 2" xfId="21698"/>
    <cellStyle name="Total 6 18 2 2" xfId="21699"/>
    <cellStyle name="Total 6 18 2 2 2" xfId="38327"/>
    <cellStyle name="Total 6 18 2 3" xfId="21700"/>
    <cellStyle name="Total 6 18 2 3 2" xfId="35095"/>
    <cellStyle name="Total 6 18 2 4" xfId="27091"/>
    <cellStyle name="Total 6 18 3" xfId="21701"/>
    <cellStyle name="Total 6 18 3 2" xfId="21702"/>
    <cellStyle name="Total 6 18 3 2 2" xfId="38328"/>
    <cellStyle name="Total 6 18 3 3" xfId="21703"/>
    <cellStyle name="Total 6 18 3 3 2" xfId="35438"/>
    <cellStyle name="Total 6 18 3 4" xfId="27092"/>
    <cellStyle name="Total 6 18 4" xfId="21704"/>
    <cellStyle name="Total 6 18 4 2" xfId="35880"/>
    <cellStyle name="Total 6 18 5" xfId="27090"/>
    <cellStyle name="Total 6 19" xfId="21705"/>
    <cellStyle name="Total 6 19 2" xfId="21706"/>
    <cellStyle name="Total 6 19 2 2" xfId="21707"/>
    <cellStyle name="Total 6 19 2 2 2" xfId="38329"/>
    <cellStyle name="Total 6 19 2 3" xfId="21708"/>
    <cellStyle name="Total 6 19 2 3 2" xfId="35096"/>
    <cellStyle name="Total 6 19 2 4" xfId="27094"/>
    <cellStyle name="Total 6 19 3" xfId="21709"/>
    <cellStyle name="Total 6 19 3 2" xfId="21710"/>
    <cellStyle name="Total 6 19 3 2 2" xfId="38330"/>
    <cellStyle name="Total 6 19 3 3" xfId="21711"/>
    <cellStyle name="Total 6 19 3 3 2" xfId="35439"/>
    <cellStyle name="Total 6 19 3 4" xfId="27095"/>
    <cellStyle name="Total 6 19 4" xfId="21712"/>
    <cellStyle name="Total 6 19 4 2" xfId="35881"/>
    <cellStyle name="Total 6 19 5" xfId="27093"/>
    <cellStyle name="Total 6 2" xfId="21713"/>
    <cellStyle name="Total 6 2 2" xfId="21714"/>
    <cellStyle name="Total 6 2 2 2" xfId="21715"/>
    <cellStyle name="Total 6 2 2 2 2" xfId="27098"/>
    <cellStyle name="Total 6 2 2 3" xfId="21716"/>
    <cellStyle name="Total 6 2 2 3 2" xfId="35097"/>
    <cellStyle name="Total 6 2 2 4" xfId="27097"/>
    <cellStyle name="Total 6 2 3" xfId="21717"/>
    <cellStyle name="Total 6 2 3 2" xfId="21718"/>
    <cellStyle name="Total 6 2 3 2 2" xfId="38332"/>
    <cellStyle name="Total 6 2 3 3" xfId="21719"/>
    <cellStyle name="Total 6 2 3 3 2" xfId="35440"/>
    <cellStyle name="Total 6 2 3 4" xfId="27099"/>
    <cellStyle name="Total 6 2 4" xfId="21720"/>
    <cellStyle name="Total 6 2 4 2" xfId="21721"/>
    <cellStyle name="Total 6 2 4 2 2" xfId="32295"/>
    <cellStyle name="Total 6 2 4 3" xfId="21722"/>
    <cellStyle name="Total 6 2 4 3 2" xfId="32918"/>
    <cellStyle name="Total 6 2 4 4" xfId="21723"/>
    <cellStyle name="Total 6 2 4 4 2" xfId="33299"/>
    <cellStyle name="Total 6 2 4 5" xfId="21724"/>
    <cellStyle name="Total 6 2 4 5 2" xfId="33521"/>
    <cellStyle name="Total 6 2 4 6" xfId="21725"/>
    <cellStyle name="Total 6 2 4 6 2" xfId="39182"/>
    <cellStyle name="Total 6 2 4 7" xfId="21726"/>
    <cellStyle name="Total 6 2 4 7 2" xfId="38331"/>
    <cellStyle name="Total 6 2 4 8" xfId="28910"/>
    <cellStyle name="Total 6 2 5" xfId="21727"/>
    <cellStyle name="Total 6 2 5 2" xfId="31100"/>
    <cellStyle name="Total 6 2 6" xfId="21728"/>
    <cellStyle name="Total 6 2 6 2" xfId="29403"/>
    <cellStyle name="Total 6 2 7" xfId="21729"/>
    <cellStyle name="Total 6 2 7 2" xfId="30715"/>
    <cellStyle name="Total 6 2 8" xfId="27096"/>
    <cellStyle name="Total 6 20" xfId="21730"/>
    <cellStyle name="Total 6 20 2" xfId="21731"/>
    <cellStyle name="Total 6 20 2 2" xfId="21732"/>
    <cellStyle name="Total 6 20 2 2 2" xfId="38333"/>
    <cellStyle name="Total 6 20 2 3" xfId="21733"/>
    <cellStyle name="Total 6 20 2 3 2" xfId="35098"/>
    <cellStyle name="Total 6 20 2 4" xfId="27101"/>
    <cellStyle name="Total 6 20 3" xfId="21734"/>
    <cellStyle name="Total 6 20 3 2" xfId="21735"/>
    <cellStyle name="Total 6 20 3 2 2" xfId="38334"/>
    <cellStyle name="Total 6 20 3 3" xfId="21736"/>
    <cellStyle name="Total 6 20 3 3 2" xfId="35441"/>
    <cellStyle name="Total 6 20 3 4" xfId="27102"/>
    <cellStyle name="Total 6 20 4" xfId="21737"/>
    <cellStyle name="Total 6 20 4 2" xfId="35882"/>
    <cellStyle name="Total 6 20 5" xfId="27100"/>
    <cellStyle name="Total 6 21" xfId="21738"/>
    <cellStyle name="Total 6 21 2" xfId="21739"/>
    <cellStyle name="Total 6 21 2 2" xfId="21740"/>
    <cellStyle name="Total 6 21 2 2 2" xfId="38335"/>
    <cellStyle name="Total 6 21 2 3" xfId="21741"/>
    <cellStyle name="Total 6 21 2 3 2" xfId="35099"/>
    <cellStyle name="Total 6 21 2 4" xfId="27104"/>
    <cellStyle name="Total 6 21 3" xfId="21742"/>
    <cellStyle name="Total 6 21 3 2" xfId="21743"/>
    <cellStyle name="Total 6 21 3 2 2" xfId="38336"/>
    <cellStyle name="Total 6 21 3 3" xfId="21744"/>
    <cellStyle name="Total 6 21 3 3 2" xfId="35442"/>
    <cellStyle name="Total 6 21 3 4" xfId="27105"/>
    <cellStyle name="Total 6 21 4" xfId="21745"/>
    <cellStyle name="Total 6 21 4 2" xfId="35883"/>
    <cellStyle name="Total 6 21 5" xfId="27103"/>
    <cellStyle name="Total 6 22" xfId="21746"/>
    <cellStyle name="Total 6 22 2" xfId="21747"/>
    <cellStyle name="Total 6 22 2 2" xfId="21748"/>
    <cellStyle name="Total 6 22 2 2 2" xfId="38337"/>
    <cellStyle name="Total 6 22 2 3" xfId="21749"/>
    <cellStyle name="Total 6 22 2 3 2" xfId="35100"/>
    <cellStyle name="Total 6 22 2 4" xfId="27107"/>
    <cellStyle name="Total 6 22 3" xfId="21750"/>
    <cellStyle name="Total 6 22 3 2" xfId="21751"/>
    <cellStyle name="Total 6 22 3 2 2" xfId="38338"/>
    <cellStyle name="Total 6 22 3 3" xfId="21752"/>
    <cellStyle name="Total 6 22 3 3 2" xfId="35443"/>
    <cellStyle name="Total 6 22 3 4" xfId="27108"/>
    <cellStyle name="Total 6 22 4" xfId="21753"/>
    <cellStyle name="Total 6 22 4 2" xfId="35884"/>
    <cellStyle name="Total 6 22 5" xfId="27106"/>
    <cellStyle name="Total 6 23" xfId="21754"/>
    <cellStyle name="Total 6 23 2" xfId="21755"/>
    <cellStyle name="Total 6 23 2 2" xfId="21756"/>
    <cellStyle name="Total 6 23 2 2 2" xfId="38339"/>
    <cellStyle name="Total 6 23 2 3" xfId="21757"/>
    <cellStyle name="Total 6 23 2 3 2" xfId="35101"/>
    <cellStyle name="Total 6 23 2 4" xfId="27110"/>
    <cellStyle name="Total 6 23 3" xfId="21758"/>
    <cellStyle name="Total 6 23 3 2" xfId="21759"/>
    <cellStyle name="Total 6 23 3 2 2" xfId="38340"/>
    <cellStyle name="Total 6 23 3 3" xfId="21760"/>
    <cellStyle name="Total 6 23 3 3 2" xfId="35444"/>
    <cellStyle name="Total 6 23 3 4" xfId="27111"/>
    <cellStyle name="Total 6 23 4" xfId="21761"/>
    <cellStyle name="Total 6 23 4 2" xfId="35885"/>
    <cellStyle name="Total 6 23 5" xfId="27109"/>
    <cellStyle name="Total 6 24" xfId="21762"/>
    <cellStyle name="Total 6 24 2" xfId="21763"/>
    <cellStyle name="Total 6 24 2 2" xfId="21764"/>
    <cellStyle name="Total 6 24 2 2 2" xfId="38341"/>
    <cellStyle name="Total 6 24 2 3" xfId="21765"/>
    <cellStyle name="Total 6 24 2 3 2" xfId="35102"/>
    <cellStyle name="Total 6 24 2 4" xfId="27113"/>
    <cellStyle name="Total 6 24 3" xfId="21766"/>
    <cellStyle name="Total 6 24 3 2" xfId="21767"/>
    <cellStyle name="Total 6 24 3 2 2" xfId="38342"/>
    <cellStyle name="Total 6 24 3 3" xfId="21768"/>
    <cellStyle name="Total 6 24 3 3 2" xfId="35445"/>
    <cellStyle name="Total 6 24 3 4" xfId="27114"/>
    <cellStyle name="Total 6 24 4" xfId="21769"/>
    <cellStyle name="Total 6 24 4 2" xfId="35886"/>
    <cellStyle name="Total 6 24 5" xfId="27112"/>
    <cellStyle name="Total 6 25" xfId="21770"/>
    <cellStyle name="Total 6 25 2" xfId="27115"/>
    <cellStyle name="Total 6 26" xfId="21771"/>
    <cellStyle name="Total 6 26 2" xfId="27116"/>
    <cellStyle name="Total 6 27" xfId="21772"/>
    <cellStyle name="Total 6 27 2" xfId="27117"/>
    <cellStyle name="Total 6 28" xfId="21773"/>
    <cellStyle name="Total 6 28 2" xfId="27118"/>
    <cellStyle name="Total 6 29" xfId="21774"/>
    <cellStyle name="Total 6 29 2" xfId="27119"/>
    <cellStyle name="Total 6 3" xfId="21775"/>
    <cellStyle name="Total 6 3 2" xfId="21776"/>
    <cellStyle name="Total 6 3 2 2" xfId="21777"/>
    <cellStyle name="Total 6 3 2 2 2" xfId="27122"/>
    <cellStyle name="Total 6 3 2 3" xfId="21778"/>
    <cellStyle name="Total 6 3 2 3 2" xfId="35103"/>
    <cellStyle name="Total 6 3 2 4" xfId="27121"/>
    <cellStyle name="Total 6 3 3" xfId="21779"/>
    <cellStyle name="Total 6 3 3 2" xfId="21780"/>
    <cellStyle name="Total 6 3 3 2 2" xfId="38344"/>
    <cellStyle name="Total 6 3 3 3" xfId="21781"/>
    <cellStyle name="Total 6 3 3 3 2" xfId="35446"/>
    <cellStyle name="Total 6 3 3 4" xfId="27123"/>
    <cellStyle name="Total 6 3 4" xfId="21782"/>
    <cellStyle name="Total 6 3 4 2" xfId="21783"/>
    <cellStyle name="Total 6 3 4 2 2" xfId="32296"/>
    <cellStyle name="Total 6 3 4 3" xfId="21784"/>
    <cellStyle name="Total 6 3 4 3 2" xfId="32919"/>
    <cellStyle name="Total 6 3 4 4" xfId="21785"/>
    <cellStyle name="Total 6 3 4 4 2" xfId="33300"/>
    <cellStyle name="Total 6 3 4 5" xfId="21786"/>
    <cellStyle name="Total 6 3 4 5 2" xfId="33522"/>
    <cellStyle name="Total 6 3 4 6" xfId="21787"/>
    <cellStyle name="Total 6 3 4 6 2" xfId="39183"/>
    <cellStyle name="Total 6 3 4 7" xfId="21788"/>
    <cellStyle name="Total 6 3 4 7 2" xfId="38343"/>
    <cellStyle name="Total 6 3 4 8" xfId="28911"/>
    <cellStyle name="Total 6 3 5" xfId="21789"/>
    <cellStyle name="Total 6 3 5 2" xfId="31099"/>
    <cellStyle name="Total 6 3 6" xfId="21790"/>
    <cellStyle name="Total 6 3 6 2" xfId="29404"/>
    <cellStyle name="Total 6 3 7" xfId="21791"/>
    <cellStyle name="Total 6 3 7 2" xfId="30714"/>
    <cellStyle name="Total 6 3 8" xfId="27120"/>
    <cellStyle name="Total 6 30" xfId="21792"/>
    <cellStyle name="Total 6 30 2" xfId="27124"/>
    <cellStyle name="Total 6 31" xfId="21793"/>
    <cellStyle name="Total 6 31 2" xfId="27125"/>
    <cellStyle name="Total 6 32" xfId="21794"/>
    <cellStyle name="Total 6 32 2" xfId="27126"/>
    <cellStyle name="Total 6 33" xfId="21795"/>
    <cellStyle name="Total 6 33 2" xfId="27127"/>
    <cellStyle name="Total 6 34" xfId="21796"/>
    <cellStyle name="Total 6 34 2" xfId="27128"/>
    <cellStyle name="Total 6 35" xfId="21797"/>
    <cellStyle name="Total 6 35 2" xfId="27129"/>
    <cellStyle name="Total 6 36" xfId="21798"/>
    <cellStyle name="Total 6 36 2" xfId="27130"/>
    <cellStyle name="Total 6 37" xfId="21799"/>
    <cellStyle name="Total 6 37 2" xfId="27131"/>
    <cellStyle name="Total 6 38" xfId="21800"/>
    <cellStyle name="Total 6 38 2" xfId="27132"/>
    <cellStyle name="Total 6 39" xfId="21801"/>
    <cellStyle name="Total 6 39 2" xfId="27133"/>
    <cellStyle name="Total 6 4" xfId="21802"/>
    <cellStyle name="Total 6 4 2" xfId="21803"/>
    <cellStyle name="Total 6 4 2 2" xfId="21804"/>
    <cellStyle name="Total 6 4 2 2 2" xfId="27136"/>
    <cellStyle name="Total 6 4 2 3" xfId="21805"/>
    <cellStyle name="Total 6 4 2 3 2" xfId="35104"/>
    <cellStyle name="Total 6 4 2 4" xfId="27135"/>
    <cellStyle name="Total 6 4 3" xfId="21806"/>
    <cellStyle name="Total 6 4 3 2" xfId="21807"/>
    <cellStyle name="Total 6 4 3 2 2" xfId="38346"/>
    <cellStyle name="Total 6 4 3 3" xfId="21808"/>
    <cellStyle name="Total 6 4 3 3 2" xfId="35447"/>
    <cellStyle name="Total 6 4 3 4" xfId="27137"/>
    <cellStyle name="Total 6 4 4" xfId="21809"/>
    <cellStyle name="Total 6 4 4 2" xfId="21810"/>
    <cellStyle name="Total 6 4 4 2 2" xfId="32297"/>
    <cellStyle name="Total 6 4 4 3" xfId="21811"/>
    <cellStyle name="Total 6 4 4 3 2" xfId="32920"/>
    <cellStyle name="Total 6 4 4 4" xfId="21812"/>
    <cellStyle name="Total 6 4 4 4 2" xfId="33301"/>
    <cellStyle name="Total 6 4 4 5" xfId="21813"/>
    <cellStyle name="Total 6 4 4 5 2" xfId="33523"/>
    <cellStyle name="Total 6 4 4 6" xfId="21814"/>
    <cellStyle name="Total 6 4 4 6 2" xfId="39184"/>
    <cellStyle name="Total 6 4 4 7" xfId="21815"/>
    <cellStyle name="Total 6 4 4 7 2" xfId="38345"/>
    <cellStyle name="Total 6 4 4 8" xfId="28912"/>
    <cellStyle name="Total 6 4 5" xfId="21816"/>
    <cellStyle name="Total 6 4 5 2" xfId="31098"/>
    <cellStyle name="Total 6 4 6" xfId="21817"/>
    <cellStyle name="Total 6 4 6 2" xfId="29405"/>
    <cellStyle name="Total 6 4 7" xfId="21818"/>
    <cellStyle name="Total 6 4 7 2" xfId="30713"/>
    <cellStyle name="Total 6 4 8" xfId="27134"/>
    <cellStyle name="Total 6 40" xfId="21819"/>
    <cellStyle name="Total 6 40 2" xfId="21820"/>
    <cellStyle name="Total 6 40 2 2" xfId="38347"/>
    <cellStyle name="Total 6 40 3" xfId="21821"/>
    <cellStyle name="Total 6 40 3 2" xfId="35086"/>
    <cellStyle name="Total 6 40 4" xfId="27138"/>
    <cellStyle name="Total 6 41" xfId="21822"/>
    <cellStyle name="Total 6 41 2" xfId="21823"/>
    <cellStyle name="Total 6 41 2 2" xfId="38348"/>
    <cellStyle name="Total 6 41 3" xfId="21824"/>
    <cellStyle name="Total 6 41 3 2" xfId="35429"/>
    <cellStyle name="Total 6 41 4" xfId="27139"/>
    <cellStyle name="Total 6 42" xfId="21825"/>
    <cellStyle name="Total 6 42 2" xfId="21826"/>
    <cellStyle name="Total 6 42 2 2" xfId="32290"/>
    <cellStyle name="Total 6 42 3" xfId="21827"/>
    <cellStyle name="Total 6 42 3 2" xfId="32917"/>
    <cellStyle name="Total 6 42 4" xfId="21828"/>
    <cellStyle name="Total 6 42 4 2" xfId="33298"/>
    <cellStyle name="Total 6 42 5" xfId="21829"/>
    <cellStyle name="Total 6 42 5 2" xfId="33520"/>
    <cellStyle name="Total 6 42 6" xfId="21830"/>
    <cellStyle name="Total 6 42 6 2" xfId="39181"/>
    <cellStyle name="Total 6 42 7" xfId="21831"/>
    <cellStyle name="Total 6 42 7 2" xfId="38310"/>
    <cellStyle name="Total 6 42 8" xfId="28909"/>
    <cellStyle name="Total 6 43" xfId="21832"/>
    <cellStyle name="Total 6 43 2" xfId="31101"/>
    <cellStyle name="Total 6 44" xfId="21833"/>
    <cellStyle name="Total 6 44 2" xfId="29402"/>
    <cellStyle name="Total 6 45" xfId="21834"/>
    <cellStyle name="Total 6 45 2" xfId="30716"/>
    <cellStyle name="Total 6 46" xfId="27065"/>
    <cellStyle name="Total 6 5" xfId="21835"/>
    <cellStyle name="Total 6 5 2" xfId="21836"/>
    <cellStyle name="Total 6 5 2 2" xfId="21837"/>
    <cellStyle name="Total 6 5 2 2 2" xfId="27142"/>
    <cellStyle name="Total 6 5 2 3" xfId="21838"/>
    <cellStyle name="Total 6 5 2 3 2" xfId="35105"/>
    <cellStyle name="Total 6 5 2 4" xfId="27141"/>
    <cellStyle name="Total 6 5 3" xfId="21839"/>
    <cellStyle name="Total 6 5 3 2" xfId="21840"/>
    <cellStyle name="Total 6 5 3 2 2" xfId="38350"/>
    <cellStyle name="Total 6 5 3 3" xfId="21841"/>
    <cellStyle name="Total 6 5 3 3 2" xfId="35448"/>
    <cellStyle name="Total 6 5 3 4" xfId="27143"/>
    <cellStyle name="Total 6 5 4" xfId="21842"/>
    <cellStyle name="Total 6 5 4 2" xfId="21843"/>
    <cellStyle name="Total 6 5 4 2 2" xfId="32298"/>
    <cellStyle name="Total 6 5 4 3" xfId="21844"/>
    <cellStyle name="Total 6 5 4 3 2" xfId="32921"/>
    <cellStyle name="Total 6 5 4 4" xfId="21845"/>
    <cellStyle name="Total 6 5 4 4 2" xfId="33302"/>
    <cellStyle name="Total 6 5 4 5" xfId="21846"/>
    <cellStyle name="Total 6 5 4 5 2" xfId="33524"/>
    <cellStyle name="Total 6 5 4 6" xfId="21847"/>
    <cellStyle name="Total 6 5 4 6 2" xfId="39185"/>
    <cellStyle name="Total 6 5 4 7" xfId="21848"/>
    <cellStyle name="Total 6 5 4 7 2" xfId="38349"/>
    <cellStyle name="Total 6 5 4 8" xfId="28913"/>
    <cellStyle name="Total 6 5 5" xfId="21849"/>
    <cellStyle name="Total 6 5 5 2" xfId="31097"/>
    <cellStyle name="Total 6 5 6" xfId="21850"/>
    <cellStyle name="Total 6 5 6 2" xfId="27541"/>
    <cellStyle name="Total 6 5 7" xfId="21851"/>
    <cellStyle name="Total 6 5 7 2" xfId="32157"/>
    <cellStyle name="Total 6 5 8" xfId="27140"/>
    <cellStyle name="Total 6 6" xfId="21852"/>
    <cellStyle name="Total 6 6 2" xfId="21853"/>
    <cellStyle name="Total 6 6 2 2" xfId="21854"/>
    <cellStyle name="Total 6 6 2 2 2" xfId="27146"/>
    <cellStyle name="Total 6 6 2 3" xfId="21855"/>
    <cellStyle name="Total 6 6 2 3 2" xfId="35106"/>
    <cellStyle name="Total 6 6 2 4" xfId="27145"/>
    <cellStyle name="Total 6 6 3" xfId="21856"/>
    <cellStyle name="Total 6 6 3 2" xfId="21857"/>
    <cellStyle name="Total 6 6 3 2 2" xfId="38352"/>
    <cellStyle name="Total 6 6 3 3" xfId="21858"/>
    <cellStyle name="Total 6 6 3 3 2" xfId="35449"/>
    <cellStyle name="Total 6 6 3 4" xfId="27147"/>
    <cellStyle name="Total 6 6 4" xfId="21859"/>
    <cellStyle name="Total 6 6 4 2" xfId="21860"/>
    <cellStyle name="Total 6 6 4 2 2" xfId="32299"/>
    <cellStyle name="Total 6 6 4 3" xfId="21861"/>
    <cellStyle name="Total 6 6 4 3 2" xfId="32922"/>
    <cellStyle name="Total 6 6 4 4" xfId="21862"/>
    <cellStyle name="Total 6 6 4 4 2" xfId="33303"/>
    <cellStyle name="Total 6 6 4 5" xfId="21863"/>
    <cellStyle name="Total 6 6 4 5 2" xfId="33525"/>
    <cellStyle name="Total 6 6 4 6" xfId="21864"/>
    <cellStyle name="Total 6 6 4 6 2" xfId="39186"/>
    <cellStyle name="Total 6 6 4 7" xfId="21865"/>
    <cellStyle name="Total 6 6 4 7 2" xfId="38351"/>
    <cellStyle name="Total 6 6 4 8" xfId="28914"/>
    <cellStyle name="Total 6 6 5" xfId="21866"/>
    <cellStyle name="Total 6 6 5 2" xfId="31096"/>
    <cellStyle name="Total 6 6 6" xfId="21867"/>
    <cellStyle name="Total 6 6 6 2" xfId="29406"/>
    <cellStyle name="Total 6 6 7" xfId="21868"/>
    <cellStyle name="Total 6 6 7 2" xfId="30712"/>
    <cellStyle name="Total 6 6 8" xfId="27144"/>
    <cellStyle name="Total 6 7" xfId="21869"/>
    <cellStyle name="Total 6 7 2" xfId="21870"/>
    <cellStyle name="Total 6 7 2 2" xfId="21871"/>
    <cellStyle name="Total 6 7 2 2 2" xfId="38353"/>
    <cellStyle name="Total 6 7 2 3" xfId="21872"/>
    <cellStyle name="Total 6 7 2 3 2" xfId="35107"/>
    <cellStyle name="Total 6 7 2 4" xfId="27149"/>
    <cellStyle name="Total 6 7 3" xfId="21873"/>
    <cellStyle name="Total 6 7 3 2" xfId="21874"/>
    <cellStyle name="Total 6 7 3 2 2" xfId="38354"/>
    <cellStyle name="Total 6 7 3 3" xfId="21875"/>
    <cellStyle name="Total 6 7 3 3 2" xfId="35450"/>
    <cellStyle name="Total 6 7 3 4" xfId="27150"/>
    <cellStyle name="Total 6 7 4" xfId="21876"/>
    <cellStyle name="Total 6 7 4 2" xfId="35887"/>
    <cellStyle name="Total 6 7 5" xfId="27148"/>
    <cellStyle name="Total 6 8" xfId="21877"/>
    <cellStyle name="Total 6 8 2" xfId="21878"/>
    <cellStyle name="Total 6 8 2 2" xfId="21879"/>
    <cellStyle name="Total 6 8 2 2 2" xfId="38355"/>
    <cellStyle name="Total 6 8 2 3" xfId="21880"/>
    <cellStyle name="Total 6 8 2 3 2" xfId="35108"/>
    <cellStyle name="Total 6 8 2 4" xfId="27152"/>
    <cellStyle name="Total 6 8 3" xfId="21881"/>
    <cellStyle name="Total 6 8 3 2" xfId="21882"/>
    <cellStyle name="Total 6 8 3 2 2" xfId="38356"/>
    <cellStyle name="Total 6 8 3 3" xfId="21883"/>
    <cellStyle name="Total 6 8 3 3 2" xfId="35451"/>
    <cellStyle name="Total 6 8 3 4" xfId="27153"/>
    <cellStyle name="Total 6 8 4" xfId="21884"/>
    <cellStyle name="Total 6 8 4 2" xfId="35888"/>
    <cellStyle name="Total 6 8 5" xfId="27151"/>
    <cellStyle name="Total 6 9" xfId="21885"/>
    <cellStyle name="Total 6 9 2" xfId="21886"/>
    <cellStyle name="Total 6 9 2 2" xfId="21887"/>
    <cellStyle name="Total 6 9 2 2 2" xfId="38357"/>
    <cellStyle name="Total 6 9 2 3" xfId="21888"/>
    <cellStyle name="Total 6 9 2 3 2" xfId="35109"/>
    <cellStyle name="Total 6 9 2 4" xfId="27155"/>
    <cellStyle name="Total 6 9 3" xfId="21889"/>
    <cellStyle name="Total 6 9 3 2" xfId="21890"/>
    <cellStyle name="Total 6 9 3 2 2" xfId="38358"/>
    <cellStyle name="Total 6 9 3 3" xfId="21891"/>
    <cellStyle name="Total 6 9 3 3 2" xfId="35452"/>
    <cellStyle name="Total 6 9 3 4" xfId="27156"/>
    <cellStyle name="Total 6 9 4" xfId="21892"/>
    <cellStyle name="Total 6 9 4 2" xfId="35889"/>
    <cellStyle name="Total 6 9 5" xfId="27154"/>
    <cellStyle name="Total 7" xfId="21893"/>
    <cellStyle name="Total 7 10" xfId="21894"/>
    <cellStyle name="Total 7 10 2" xfId="21895"/>
    <cellStyle name="Total 7 10 2 2" xfId="21896"/>
    <cellStyle name="Total 7 10 2 2 2" xfId="38360"/>
    <cellStyle name="Total 7 10 2 3" xfId="21897"/>
    <cellStyle name="Total 7 10 2 3 2" xfId="35111"/>
    <cellStyle name="Total 7 10 2 4" xfId="27159"/>
    <cellStyle name="Total 7 10 3" xfId="21898"/>
    <cellStyle name="Total 7 10 3 2" xfId="21899"/>
    <cellStyle name="Total 7 10 3 2 2" xfId="38361"/>
    <cellStyle name="Total 7 10 3 3" xfId="21900"/>
    <cellStyle name="Total 7 10 3 3 2" xfId="35454"/>
    <cellStyle name="Total 7 10 3 4" xfId="27160"/>
    <cellStyle name="Total 7 10 4" xfId="21901"/>
    <cellStyle name="Total 7 10 4 2" xfId="35890"/>
    <cellStyle name="Total 7 10 5" xfId="27158"/>
    <cellStyle name="Total 7 11" xfId="21902"/>
    <cellStyle name="Total 7 11 2" xfId="21903"/>
    <cellStyle name="Total 7 11 2 2" xfId="21904"/>
    <cellStyle name="Total 7 11 2 2 2" xfId="38362"/>
    <cellStyle name="Total 7 11 2 3" xfId="21905"/>
    <cellStyle name="Total 7 11 2 3 2" xfId="35112"/>
    <cellStyle name="Total 7 11 2 4" xfId="27162"/>
    <cellStyle name="Total 7 11 3" xfId="21906"/>
    <cellStyle name="Total 7 11 3 2" xfId="21907"/>
    <cellStyle name="Total 7 11 3 2 2" xfId="38363"/>
    <cellStyle name="Total 7 11 3 3" xfId="21908"/>
    <cellStyle name="Total 7 11 3 3 2" xfId="35455"/>
    <cellStyle name="Total 7 11 3 4" xfId="27163"/>
    <cellStyle name="Total 7 11 4" xfId="21909"/>
    <cellStyle name="Total 7 11 4 2" xfId="35891"/>
    <cellStyle name="Total 7 11 5" xfId="27161"/>
    <cellStyle name="Total 7 12" xfId="21910"/>
    <cellStyle name="Total 7 12 2" xfId="21911"/>
    <cellStyle name="Total 7 12 2 2" xfId="21912"/>
    <cellStyle name="Total 7 12 2 2 2" xfId="38364"/>
    <cellStyle name="Total 7 12 2 3" xfId="21913"/>
    <cellStyle name="Total 7 12 2 3 2" xfId="35113"/>
    <cellStyle name="Total 7 12 2 4" xfId="27165"/>
    <cellStyle name="Total 7 12 3" xfId="21914"/>
    <cellStyle name="Total 7 12 3 2" xfId="21915"/>
    <cellStyle name="Total 7 12 3 2 2" xfId="38365"/>
    <cellStyle name="Total 7 12 3 3" xfId="21916"/>
    <cellStyle name="Total 7 12 3 3 2" xfId="35456"/>
    <cellStyle name="Total 7 12 3 4" xfId="27166"/>
    <cellStyle name="Total 7 12 4" xfId="21917"/>
    <cellStyle name="Total 7 12 4 2" xfId="35892"/>
    <cellStyle name="Total 7 12 5" xfId="27164"/>
    <cellStyle name="Total 7 13" xfId="21918"/>
    <cellStyle name="Total 7 13 2" xfId="21919"/>
    <cellStyle name="Total 7 13 2 2" xfId="21920"/>
    <cellStyle name="Total 7 13 2 2 2" xfId="38366"/>
    <cellStyle name="Total 7 13 2 3" xfId="21921"/>
    <cellStyle name="Total 7 13 2 3 2" xfId="35114"/>
    <cellStyle name="Total 7 13 2 4" xfId="27168"/>
    <cellStyle name="Total 7 13 3" xfId="21922"/>
    <cellStyle name="Total 7 13 3 2" xfId="21923"/>
    <cellStyle name="Total 7 13 3 2 2" xfId="38367"/>
    <cellStyle name="Total 7 13 3 3" xfId="21924"/>
    <cellStyle name="Total 7 13 3 3 2" xfId="35457"/>
    <cellStyle name="Total 7 13 3 4" xfId="27169"/>
    <cellStyle name="Total 7 13 4" xfId="21925"/>
    <cellStyle name="Total 7 13 4 2" xfId="35893"/>
    <cellStyle name="Total 7 13 5" xfId="27167"/>
    <cellStyle name="Total 7 14" xfId="21926"/>
    <cellStyle name="Total 7 14 2" xfId="21927"/>
    <cellStyle name="Total 7 14 2 2" xfId="21928"/>
    <cellStyle name="Total 7 14 2 2 2" xfId="38368"/>
    <cellStyle name="Total 7 14 2 3" xfId="21929"/>
    <cellStyle name="Total 7 14 2 3 2" xfId="35115"/>
    <cellStyle name="Total 7 14 2 4" xfId="27171"/>
    <cellStyle name="Total 7 14 3" xfId="21930"/>
    <cellStyle name="Total 7 14 3 2" xfId="21931"/>
    <cellStyle name="Total 7 14 3 2 2" xfId="38369"/>
    <cellStyle name="Total 7 14 3 3" xfId="21932"/>
    <cellStyle name="Total 7 14 3 3 2" xfId="35458"/>
    <cellStyle name="Total 7 14 3 4" xfId="27172"/>
    <cellStyle name="Total 7 14 4" xfId="21933"/>
    <cellStyle name="Total 7 14 4 2" xfId="35894"/>
    <cellStyle name="Total 7 14 5" xfId="27170"/>
    <cellStyle name="Total 7 15" xfId="21934"/>
    <cellStyle name="Total 7 15 2" xfId="21935"/>
    <cellStyle name="Total 7 15 2 2" xfId="21936"/>
    <cellStyle name="Total 7 15 2 2 2" xfId="38370"/>
    <cellStyle name="Total 7 15 2 3" xfId="21937"/>
    <cellStyle name="Total 7 15 2 3 2" xfId="35116"/>
    <cellStyle name="Total 7 15 2 4" xfId="27174"/>
    <cellStyle name="Total 7 15 3" xfId="21938"/>
    <cellStyle name="Total 7 15 3 2" xfId="21939"/>
    <cellStyle name="Total 7 15 3 2 2" xfId="38371"/>
    <cellStyle name="Total 7 15 3 3" xfId="21940"/>
    <cellStyle name="Total 7 15 3 3 2" xfId="35459"/>
    <cellStyle name="Total 7 15 3 4" xfId="27175"/>
    <cellStyle name="Total 7 15 4" xfId="21941"/>
    <cellStyle name="Total 7 15 4 2" xfId="35895"/>
    <cellStyle name="Total 7 15 5" xfId="27173"/>
    <cellStyle name="Total 7 16" xfId="21942"/>
    <cellStyle name="Total 7 16 2" xfId="21943"/>
    <cellStyle name="Total 7 16 2 2" xfId="21944"/>
    <cellStyle name="Total 7 16 2 2 2" xfId="38372"/>
    <cellStyle name="Total 7 16 2 3" xfId="21945"/>
    <cellStyle name="Total 7 16 2 3 2" xfId="35117"/>
    <cellStyle name="Total 7 16 2 4" xfId="27177"/>
    <cellStyle name="Total 7 16 3" xfId="21946"/>
    <cellStyle name="Total 7 16 3 2" xfId="21947"/>
    <cellStyle name="Total 7 16 3 2 2" xfId="38373"/>
    <cellStyle name="Total 7 16 3 3" xfId="21948"/>
    <cellStyle name="Total 7 16 3 3 2" xfId="35460"/>
    <cellStyle name="Total 7 16 3 4" xfId="27178"/>
    <cellStyle name="Total 7 16 4" xfId="21949"/>
    <cellStyle name="Total 7 16 4 2" xfId="35896"/>
    <cellStyle name="Total 7 16 5" xfId="27176"/>
    <cellStyle name="Total 7 17" xfId="21950"/>
    <cellStyle name="Total 7 17 2" xfId="21951"/>
    <cellStyle name="Total 7 17 2 2" xfId="21952"/>
    <cellStyle name="Total 7 17 2 2 2" xfId="38374"/>
    <cellStyle name="Total 7 17 2 3" xfId="21953"/>
    <cellStyle name="Total 7 17 2 3 2" xfId="35118"/>
    <cellStyle name="Total 7 17 2 4" xfId="27180"/>
    <cellStyle name="Total 7 17 3" xfId="21954"/>
    <cellStyle name="Total 7 17 3 2" xfId="21955"/>
    <cellStyle name="Total 7 17 3 2 2" xfId="38375"/>
    <cellStyle name="Total 7 17 3 3" xfId="21956"/>
    <cellStyle name="Total 7 17 3 3 2" xfId="35461"/>
    <cellStyle name="Total 7 17 3 4" xfId="27181"/>
    <cellStyle name="Total 7 17 4" xfId="21957"/>
    <cellStyle name="Total 7 17 4 2" xfId="35897"/>
    <cellStyle name="Total 7 17 5" xfId="27179"/>
    <cellStyle name="Total 7 18" xfId="21958"/>
    <cellStyle name="Total 7 18 2" xfId="21959"/>
    <cellStyle name="Total 7 18 2 2" xfId="21960"/>
    <cellStyle name="Total 7 18 2 2 2" xfId="38376"/>
    <cellStyle name="Total 7 18 2 3" xfId="21961"/>
    <cellStyle name="Total 7 18 2 3 2" xfId="35119"/>
    <cellStyle name="Total 7 18 2 4" xfId="27183"/>
    <cellStyle name="Total 7 18 3" xfId="21962"/>
    <cellStyle name="Total 7 18 3 2" xfId="21963"/>
    <cellStyle name="Total 7 18 3 2 2" xfId="38377"/>
    <cellStyle name="Total 7 18 3 3" xfId="21964"/>
    <cellStyle name="Total 7 18 3 3 2" xfId="35462"/>
    <cellStyle name="Total 7 18 3 4" xfId="27184"/>
    <cellStyle name="Total 7 18 4" xfId="21965"/>
    <cellStyle name="Total 7 18 4 2" xfId="35898"/>
    <cellStyle name="Total 7 18 5" xfId="27182"/>
    <cellStyle name="Total 7 19" xfId="21966"/>
    <cellStyle name="Total 7 19 2" xfId="21967"/>
    <cellStyle name="Total 7 19 2 2" xfId="21968"/>
    <cellStyle name="Total 7 19 2 2 2" xfId="38378"/>
    <cellStyle name="Total 7 19 2 3" xfId="21969"/>
    <cellStyle name="Total 7 19 2 3 2" xfId="35120"/>
    <cellStyle name="Total 7 19 2 4" xfId="27186"/>
    <cellStyle name="Total 7 19 3" xfId="21970"/>
    <cellStyle name="Total 7 19 3 2" xfId="21971"/>
    <cellStyle name="Total 7 19 3 2 2" xfId="38379"/>
    <cellStyle name="Total 7 19 3 3" xfId="21972"/>
    <cellStyle name="Total 7 19 3 3 2" xfId="35463"/>
    <cellStyle name="Total 7 19 3 4" xfId="27187"/>
    <cellStyle name="Total 7 19 4" xfId="21973"/>
    <cellStyle name="Total 7 19 4 2" xfId="35899"/>
    <cellStyle name="Total 7 19 5" xfId="27185"/>
    <cellStyle name="Total 7 2" xfId="21974"/>
    <cellStyle name="Total 7 2 2" xfId="21975"/>
    <cellStyle name="Total 7 2 2 2" xfId="21976"/>
    <cellStyle name="Total 7 2 2 2 2" xfId="27190"/>
    <cellStyle name="Total 7 2 2 3" xfId="21977"/>
    <cellStyle name="Total 7 2 2 3 2" xfId="35121"/>
    <cellStyle name="Total 7 2 2 4" xfId="27189"/>
    <cellStyle name="Total 7 2 3" xfId="21978"/>
    <cellStyle name="Total 7 2 3 2" xfId="21979"/>
    <cellStyle name="Total 7 2 3 2 2" xfId="38381"/>
    <cellStyle name="Total 7 2 3 3" xfId="21980"/>
    <cellStyle name="Total 7 2 3 3 2" xfId="35464"/>
    <cellStyle name="Total 7 2 3 4" xfId="27191"/>
    <cellStyle name="Total 7 2 4" xfId="21981"/>
    <cellStyle name="Total 7 2 4 2" xfId="21982"/>
    <cellStyle name="Total 7 2 4 2 2" xfId="32331"/>
    <cellStyle name="Total 7 2 4 3" xfId="21983"/>
    <cellStyle name="Total 7 2 4 3 2" xfId="32925"/>
    <cellStyle name="Total 7 2 4 4" xfId="21984"/>
    <cellStyle name="Total 7 2 4 4 2" xfId="33305"/>
    <cellStyle name="Total 7 2 4 5" xfId="21985"/>
    <cellStyle name="Total 7 2 4 5 2" xfId="33527"/>
    <cellStyle name="Total 7 2 4 6" xfId="21986"/>
    <cellStyle name="Total 7 2 4 6 2" xfId="39188"/>
    <cellStyle name="Total 7 2 4 7" xfId="21987"/>
    <cellStyle name="Total 7 2 4 7 2" xfId="38380"/>
    <cellStyle name="Total 7 2 4 8" xfId="28916"/>
    <cellStyle name="Total 7 2 5" xfId="21988"/>
    <cellStyle name="Total 7 2 5 2" xfId="31094"/>
    <cellStyle name="Total 7 2 6" xfId="21989"/>
    <cellStyle name="Total 7 2 6 2" xfId="29408"/>
    <cellStyle name="Total 7 2 7" xfId="21990"/>
    <cellStyle name="Total 7 2 7 2" xfId="30710"/>
    <cellStyle name="Total 7 2 8" xfId="27188"/>
    <cellStyle name="Total 7 20" xfId="21991"/>
    <cellStyle name="Total 7 20 2" xfId="21992"/>
    <cellStyle name="Total 7 20 2 2" xfId="21993"/>
    <cellStyle name="Total 7 20 2 2 2" xfId="38382"/>
    <cellStyle name="Total 7 20 2 3" xfId="21994"/>
    <cellStyle name="Total 7 20 2 3 2" xfId="35122"/>
    <cellStyle name="Total 7 20 2 4" xfId="27193"/>
    <cellStyle name="Total 7 20 3" xfId="21995"/>
    <cellStyle name="Total 7 20 3 2" xfId="21996"/>
    <cellStyle name="Total 7 20 3 2 2" xfId="38383"/>
    <cellStyle name="Total 7 20 3 3" xfId="21997"/>
    <cellStyle name="Total 7 20 3 3 2" xfId="35465"/>
    <cellStyle name="Total 7 20 3 4" xfId="27194"/>
    <cellStyle name="Total 7 20 4" xfId="21998"/>
    <cellStyle name="Total 7 20 4 2" xfId="35900"/>
    <cellStyle name="Total 7 20 5" xfId="27192"/>
    <cellStyle name="Total 7 21" xfId="21999"/>
    <cellStyle name="Total 7 21 2" xfId="22000"/>
    <cellStyle name="Total 7 21 2 2" xfId="22001"/>
    <cellStyle name="Total 7 21 2 2 2" xfId="38384"/>
    <cellStyle name="Total 7 21 2 3" xfId="22002"/>
    <cellStyle name="Total 7 21 2 3 2" xfId="35123"/>
    <cellStyle name="Total 7 21 2 4" xfId="27196"/>
    <cellStyle name="Total 7 21 3" xfId="22003"/>
    <cellStyle name="Total 7 21 3 2" xfId="22004"/>
    <cellStyle name="Total 7 21 3 2 2" xfId="38385"/>
    <cellStyle name="Total 7 21 3 3" xfId="22005"/>
    <cellStyle name="Total 7 21 3 3 2" xfId="35466"/>
    <cellStyle name="Total 7 21 3 4" xfId="27197"/>
    <cellStyle name="Total 7 21 4" xfId="22006"/>
    <cellStyle name="Total 7 21 4 2" xfId="35901"/>
    <cellStyle name="Total 7 21 5" xfId="27195"/>
    <cellStyle name="Total 7 22" xfId="22007"/>
    <cellStyle name="Total 7 22 2" xfId="22008"/>
    <cellStyle name="Total 7 22 2 2" xfId="22009"/>
    <cellStyle name="Total 7 22 2 2 2" xfId="38386"/>
    <cellStyle name="Total 7 22 2 3" xfId="22010"/>
    <cellStyle name="Total 7 22 2 3 2" xfId="35124"/>
    <cellStyle name="Total 7 22 2 4" xfId="27199"/>
    <cellStyle name="Total 7 22 3" xfId="22011"/>
    <cellStyle name="Total 7 22 3 2" xfId="22012"/>
    <cellStyle name="Total 7 22 3 2 2" xfId="38387"/>
    <cellStyle name="Total 7 22 3 3" xfId="22013"/>
    <cellStyle name="Total 7 22 3 3 2" xfId="35467"/>
    <cellStyle name="Total 7 22 3 4" xfId="27200"/>
    <cellStyle name="Total 7 22 4" xfId="22014"/>
    <cellStyle name="Total 7 22 4 2" xfId="35902"/>
    <cellStyle name="Total 7 22 5" xfId="27198"/>
    <cellStyle name="Total 7 23" xfId="22015"/>
    <cellStyle name="Total 7 23 2" xfId="22016"/>
    <cellStyle name="Total 7 23 2 2" xfId="22017"/>
    <cellStyle name="Total 7 23 2 2 2" xfId="38388"/>
    <cellStyle name="Total 7 23 2 3" xfId="22018"/>
    <cellStyle name="Total 7 23 2 3 2" xfId="35125"/>
    <cellStyle name="Total 7 23 2 4" xfId="27202"/>
    <cellStyle name="Total 7 23 3" xfId="22019"/>
    <cellStyle name="Total 7 23 3 2" xfId="22020"/>
    <cellStyle name="Total 7 23 3 2 2" xfId="38389"/>
    <cellStyle name="Total 7 23 3 3" xfId="22021"/>
    <cellStyle name="Total 7 23 3 3 2" xfId="35468"/>
    <cellStyle name="Total 7 23 3 4" xfId="27203"/>
    <cellStyle name="Total 7 23 4" xfId="22022"/>
    <cellStyle name="Total 7 23 4 2" xfId="35903"/>
    <cellStyle name="Total 7 23 5" xfId="27201"/>
    <cellStyle name="Total 7 24" xfId="22023"/>
    <cellStyle name="Total 7 24 2" xfId="22024"/>
    <cellStyle name="Total 7 24 2 2" xfId="22025"/>
    <cellStyle name="Total 7 24 2 2 2" xfId="38390"/>
    <cellStyle name="Total 7 24 2 3" xfId="22026"/>
    <cellStyle name="Total 7 24 2 3 2" xfId="35126"/>
    <cellStyle name="Total 7 24 2 4" xfId="27205"/>
    <cellStyle name="Total 7 24 3" xfId="22027"/>
    <cellStyle name="Total 7 24 3 2" xfId="22028"/>
    <cellStyle name="Total 7 24 3 2 2" xfId="38391"/>
    <cellStyle name="Total 7 24 3 3" xfId="22029"/>
    <cellStyle name="Total 7 24 3 3 2" xfId="35469"/>
    <cellStyle name="Total 7 24 3 4" xfId="27206"/>
    <cellStyle name="Total 7 24 4" xfId="22030"/>
    <cellStyle name="Total 7 24 4 2" xfId="35904"/>
    <cellStyle name="Total 7 24 5" xfId="27204"/>
    <cellStyle name="Total 7 25" xfId="22031"/>
    <cellStyle name="Total 7 25 2" xfId="27207"/>
    <cellStyle name="Total 7 26" xfId="22032"/>
    <cellStyle name="Total 7 26 2" xfId="27208"/>
    <cellStyle name="Total 7 27" xfId="22033"/>
    <cellStyle name="Total 7 27 2" xfId="27209"/>
    <cellStyle name="Total 7 28" xfId="22034"/>
    <cellStyle name="Total 7 28 2" xfId="27210"/>
    <cellStyle name="Total 7 29" xfId="22035"/>
    <cellStyle name="Total 7 29 2" xfId="27211"/>
    <cellStyle name="Total 7 3" xfId="22036"/>
    <cellStyle name="Total 7 3 2" xfId="22037"/>
    <cellStyle name="Total 7 3 2 2" xfId="22038"/>
    <cellStyle name="Total 7 3 2 2 2" xfId="27214"/>
    <cellStyle name="Total 7 3 2 3" xfId="22039"/>
    <cellStyle name="Total 7 3 2 3 2" xfId="35127"/>
    <cellStyle name="Total 7 3 2 4" xfId="27213"/>
    <cellStyle name="Total 7 3 3" xfId="22040"/>
    <cellStyle name="Total 7 3 3 2" xfId="22041"/>
    <cellStyle name="Total 7 3 3 2 2" xfId="38393"/>
    <cellStyle name="Total 7 3 3 3" xfId="22042"/>
    <cellStyle name="Total 7 3 3 3 2" xfId="35470"/>
    <cellStyle name="Total 7 3 3 4" xfId="27215"/>
    <cellStyle name="Total 7 3 4" xfId="22043"/>
    <cellStyle name="Total 7 3 4 2" xfId="22044"/>
    <cellStyle name="Total 7 3 4 2 2" xfId="32351"/>
    <cellStyle name="Total 7 3 4 3" xfId="22045"/>
    <cellStyle name="Total 7 3 4 3 2" xfId="32926"/>
    <cellStyle name="Total 7 3 4 4" xfId="22046"/>
    <cellStyle name="Total 7 3 4 4 2" xfId="33306"/>
    <cellStyle name="Total 7 3 4 5" xfId="22047"/>
    <cellStyle name="Total 7 3 4 5 2" xfId="33528"/>
    <cellStyle name="Total 7 3 4 6" xfId="22048"/>
    <cellStyle name="Total 7 3 4 6 2" xfId="39189"/>
    <cellStyle name="Total 7 3 4 7" xfId="22049"/>
    <cellStyle name="Total 7 3 4 7 2" xfId="38392"/>
    <cellStyle name="Total 7 3 4 8" xfId="28917"/>
    <cellStyle name="Total 7 3 5" xfId="22050"/>
    <cellStyle name="Total 7 3 5 2" xfId="31093"/>
    <cellStyle name="Total 7 3 6" xfId="22051"/>
    <cellStyle name="Total 7 3 6 2" xfId="29409"/>
    <cellStyle name="Total 7 3 7" xfId="22052"/>
    <cellStyle name="Total 7 3 7 2" xfId="30709"/>
    <cellStyle name="Total 7 3 8" xfId="27212"/>
    <cellStyle name="Total 7 30" xfId="22053"/>
    <cellStyle name="Total 7 30 2" xfId="27216"/>
    <cellStyle name="Total 7 31" xfId="22054"/>
    <cellStyle name="Total 7 31 2" xfId="27217"/>
    <cellStyle name="Total 7 32" xfId="22055"/>
    <cellStyle name="Total 7 32 2" xfId="27218"/>
    <cellStyle name="Total 7 33" xfId="22056"/>
    <cellStyle name="Total 7 33 2" xfId="27219"/>
    <cellStyle name="Total 7 34" xfId="22057"/>
    <cellStyle name="Total 7 34 2" xfId="27220"/>
    <cellStyle name="Total 7 35" xfId="22058"/>
    <cellStyle name="Total 7 35 2" xfId="27221"/>
    <cellStyle name="Total 7 36" xfId="22059"/>
    <cellStyle name="Total 7 36 2" xfId="27222"/>
    <cellStyle name="Total 7 37" xfId="22060"/>
    <cellStyle name="Total 7 37 2" xfId="27223"/>
    <cellStyle name="Total 7 38" xfId="22061"/>
    <cellStyle name="Total 7 38 2" xfId="27224"/>
    <cellStyle name="Total 7 39" xfId="22062"/>
    <cellStyle name="Total 7 39 2" xfId="27225"/>
    <cellStyle name="Total 7 4" xfId="22063"/>
    <cellStyle name="Total 7 4 2" xfId="22064"/>
    <cellStyle name="Total 7 4 2 2" xfId="22065"/>
    <cellStyle name="Total 7 4 2 2 2" xfId="27228"/>
    <cellStyle name="Total 7 4 2 3" xfId="22066"/>
    <cellStyle name="Total 7 4 2 3 2" xfId="35128"/>
    <cellStyle name="Total 7 4 2 4" xfId="27227"/>
    <cellStyle name="Total 7 4 3" xfId="22067"/>
    <cellStyle name="Total 7 4 3 2" xfId="22068"/>
    <cellStyle name="Total 7 4 3 2 2" xfId="38395"/>
    <cellStyle name="Total 7 4 3 3" xfId="22069"/>
    <cellStyle name="Total 7 4 3 3 2" xfId="35471"/>
    <cellStyle name="Total 7 4 3 4" xfId="27229"/>
    <cellStyle name="Total 7 4 4" xfId="22070"/>
    <cellStyle name="Total 7 4 4 2" xfId="22071"/>
    <cellStyle name="Total 7 4 4 2 2" xfId="32352"/>
    <cellStyle name="Total 7 4 4 3" xfId="22072"/>
    <cellStyle name="Total 7 4 4 3 2" xfId="32927"/>
    <cellStyle name="Total 7 4 4 4" xfId="22073"/>
    <cellStyle name="Total 7 4 4 4 2" xfId="33307"/>
    <cellStyle name="Total 7 4 4 5" xfId="22074"/>
    <cellStyle name="Total 7 4 4 5 2" xfId="33529"/>
    <cellStyle name="Total 7 4 4 6" xfId="22075"/>
    <cellStyle name="Total 7 4 4 6 2" xfId="39190"/>
    <cellStyle name="Total 7 4 4 7" xfId="22076"/>
    <cellStyle name="Total 7 4 4 7 2" xfId="38394"/>
    <cellStyle name="Total 7 4 4 8" xfId="28918"/>
    <cellStyle name="Total 7 4 5" xfId="22077"/>
    <cellStyle name="Total 7 4 5 2" xfId="31092"/>
    <cellStyle name="Total 7 4 6" xfId="22078"/>
    <cellStyle name="Total 7 4 6 2" xfId="29410"/>
    <cellStyle name="Total 7 4 7" xfId="22079"/>
    <cellStyle name="Total 7 4 7 2" xfId="30708"/>
    <cellStyle name="Total 7 4 8" xfId="27226"/>
    <cellStyle name="Total 7 40" xfId="22080"/>
    <cellStyle name="Total 7 40 2" xfId="22081"/>
    <cellStyle name="Total 7 40 2 2" xfId="38396"/>
    <cellStyle name="Total 7 40 3" xfId="22082"/>
    <cellStyle name="Total 7 40 3 2" xfId="35110"/>
    <cellStyle name="Total 7 40 4" xfId="27230"/>
    <cellStyle name="Total 7 41" xfId="22083"/>
    <cellStyle name="Total 7 41 2" xfId="22084"/>
    <cellStyle name="Total 7 41 2 2" xfId="38397"/>
    <cellStyle name="Total 7 41 3" xfId="22085"/>
    <cellStyle name="Total 7 41 3 2" xfId="35453"/>
    <cellStyle name="Total 7 41 4" xfId="27231"/>
    <cellStyle name="Total 7 42" xfId="22086"/>
    <cellStyle name="Total 7 42 2" xfId="22087"/>
    <cellStyle name="Total 7 42 2 2" xfId="32300"/>
    <cellStyle name="Total 7 42 3" xfId="22088"/>
    <cellStyle name="Total 7 42 3 2" xfId="32923"/>
    <cellStyle name="Total 7 42 4" xfId="22089"/>
    <cellStyle name="Total 7 42 4 2" xfId="33304"/>
    <cellStyle name="Total 7 42 5" xfId="22090"/>
    <cellStyle name="Total 7 42 5 2" xfId="33526"/>
    <cellStyle name="Total 7 42 6" xfId="22091"/>
    <cellStyle name="Total 7 42 6 2" xfId="39187"/>
    <cellStyle name="Total 7 42 7" xfId="22092"/>
    <cellStyle name="Total 7 42 7 2" xfId="38359"/>
    <cellStyle name="Total 7 42 8" xfId="28915"/>
    <cellStyle name="Total 7 43" xfId="22093"/>
    <cellStyle name="Total 7 43 2" xfId="31095"/>
    <cellStyle name="Total 7 44" xfId="22094"/>
    <cellStyle name="Total 7 44 2" xfId="29407"/>
    <cellStyle name="Total 7 45" xfId="22095"/>
    <cellStyle name="Total 7 45 2" xfId="30711"/>
    <cellStyle name="Total 7 46" xfId="27157"/>
    <cellStyle name="Total 7 5" xfId="22096"/>
    <cellStyle name="Total 7 5 2" xfId="22097"/>
    <cellStyle name="Total 7 5 2 2" xfId="22098"/>
    <cellStyle name="Total 7 5 2 2 2" xfId="27234"/>
    <cellStyle name="Total 7 5 2 3" xfId="22099"/>
    <cellStyle name="Total 7 5 2 3 2" xfId="35129"/>
    <cellStyle name="Total 7 5 2 4" xfId="27233"/>
    <cellStyle name="Total 7 5 3" xfId="22100"/>
    <cellStyle name="Total 7 5 3 2" xfId="22101"/>
    <cellStyle name="Total 7 5 3 2 2" xfId="38399"/>
    <cellStyle name="Total 7 5 3 3" xfId="22102"/>
    <cellStyle name="Total 7 5 3 3 2" xfId="35472"/>
    <cellStyle name="Total 7 5 3 4" xfId="27235"/>
    <cellStyle name="Total 7 5 4" xfId="22103"/>
    <cellStyle name="Total 7 5 4 2" xfId="22104"/>
    <cellStyle name="Total 7 5 4 2 2" xfId="32353"/>
    <cellStyle name="Total 7 5 4 3" xfId="22105"/>
    <cellStyle name="Total 7 5 4 3 2" xfId="32928"/>
    <cellStyle name="Total 7 5 4 4" xfId="22106"/>
    <cellStyle name="Total 7 5 4 4 2" xfId="33308"/>
    <cellStyle name="Total 7 5 4 5" xfId="22107"/>
    <cellStyle name="Total 7 5 4 5 2" xfId="33530"/>
    <cellStyle name="Total 7 5 4 6" xfId="22108"/>
    <cellStyle name="Total 7 5 4 6 2" xfId="39191"/>
    <cellStyle name="Total 7 5 4 7" xfId="22109"/>
    <cellStyle name="Total 7 5 4 7 2" xfId="38398"/>
    <cellStyle name="Total 7 5 4 8" xfId="28919"/>
    <cellStyle name="Total 7 5 5" xfId="22110"/>
    <cellStyle name="Total 7 5 5 2" xfId="31091"/>
    <cellStyle name="Total 7 5 6" xfId="22111"/>
    <cellStyle name="Total 7 5 6 2" xfId="29411"/>
    <cellStyle name="Total 7 5 7" xfId="22112"/>
    <cellStyle name="Total 7 5 7 2" xfId="30707"/>
    <cellStyle name="Total 7 5 8" xfId="27232"/>
    <cellStyle name="Total 7 6" xfId="22113"/>
    <cellStyle name="Total 7 6 2" xfId="22114"/>
    <cellStyle name="Total 7 6 2 2" xfId="22115"/>
    <cellStyle name="Total 7 6 2 2 2" xfId="27238"/>
    <cellStyle name="Total 7 6 2 3" xfId="22116"/>
    <cellStyle name="Total 7 6 2 3 2" xfId="35130"/>
    <cellStyle name="Total 7 6 2 4" xfId="27237"/>
    <cellStyle name="Total 7 6 3" xfId="22117"/>
    <cellStyle name="Total 7 6 3 2" xfId="22118"/>
    <cellStyle name="Total 7 6 3 2 2" xfId="38401"/>
    <cellStyle name="Total 7 6 3 3" xfId="22119"/>
    <cellStyle name="Total 7 6 3 3 2" xfId="35473"/>
    <cellStyle name="Total 7 6 3 4" xfId="27239"/>
    <cellStyle name="Total 7 6 4" xfId="22120"/>
    <cellStyle name="Total 7 6 4 2" xfId="22121"/>
    <cellStyle name="Total 7 6 4 2 2" xfId="32354"/>
    <cellStyle name="Total 7 6 4 3" xfId="22122"/>
    <cellStyle name="Total 7 6 4 3 2" xfId="32929"/>
    <cellStyle name="Total 7 6 4 4" xfId="22123"/>
    <cellStyle name="Total 7 6 4 4 2" xfId="33309"/>
    <cellStyle name="Total 7 6 4 5" xfId="22124"/>
    <cellStyle name="Total 7 6 4 5 2" xfId="33531"/>
    <cellStyle name="Total 7 6 4 6" xfId="22125"/>
    <cellStyle name="Total 7 6 4 6 2" xfId="39192"/>
    <cellStyle name="Total 7 6 4 7" xfId="22126"/>
    <cellStyle name="Total 7 6 4 7 2" xfId="38400"/>
    <cellStyle name="Total 7 6 4 8" xfId="28920"/>
    <cellStyle name="Total 7 6 5" xfId="22127"/>
    <cellStyle name="Total 7 6 5 2" xfId="31090"/>
    <cellStyle name="Total 7 6 6" xfId="22128"/>
    <cellStyle name="Total 7 6 6 2" xfId="29412"/>
    <cellStyle name="Total 7 6 7" xfId="22129"/>
    <cellStyle name="Total 7 6 7 2" xfId="30706"/>
    <cellStyle name="Total 7 6 8" xfId="27236"/>
    <cellStyle name="Total 7 7" xfId="22130"/>
    <cellStyle name="Total 7 7 2" xfId="22131"/>
    <cellStyle name="Total 7 7 2 2" xfId="22132"/>
    <cellStyle name="Total 7 7 2 2 2" xfId="38402"/>
    <cellStyle name="Total 7 7 2 3" xfId="22133"/>
    <cellStyle name="Total 7 7 2 3 2" xfId="35131"/>
    <cellStyle name="Total 7 7 2 4" xfId="27241"/>
    <cellStyle name="Total 7 7 3" xfId="22134"/>
    <cellStyle name="Total 7 7 3 2" xfId="22135"/>
    <cellStyle name="Total 7 7 3 2 2" xfId="38403"/>
    <cellStyle name="Total 7 7 3 3" xfId="22136"/>
    <cellStyle name="Total 7 7 3 3 2" xfId="35474"/>
    <cellStyle name="Total 7 7 3 4" xfId="27242"/>
    <cellStyle name="Total 7 7 4" xfId="22137"/>
    <cellStyle name="Total 7 7 4 2" xfId="35905"/>
    <cellStyle name="Total 7 7 5" xfId="27240"/>
    <cellStyle name="Total 7 8" xfId="22138"/>
    <cellStyle name="Total 7 8 2" xfId="22139"/>
    <cellStyle name="Total 7 8 2 2" xfId="22140"/>
    <cellStyle name="Total 7 8 2 2 2" xfId="38404"/>
    <cellStyle name="Total 7 8 2 3" xfId="22141"/>
    <cellStyle name="Total 7 8 2 3 2" xfId="35132"/>
    <cellStyle name="Total 7 8 2 4" xfId="27244"/>
    <cellStyle name="Total 7 8 3" xfId="22142"/>
    <cellStyle name="Total 7 8 3 2" xfId="22143"/>
    <cellStyle name="Total 7 8 3 2 2" xfId="38405"/>
    <cellStyle name="Total 7 8 3 3" xfId="22144"/>
    <cellStyle name="Total 7 8 3 3 2" xfId="35475"/>
    <cellStyle name="Total 7 8 3 4" xfId="27245"/>
    <cellStyle name="Total 7 8 4" xfId="22145"/>
    <cellStyle name="Total 7 8 4 2" xfId="35906"/>
    <cellStyle name="Total 7 8 5" xfId="27243"/>
    <cellStyle name="Total 7 9" xfId="22146"/>
    <cellStyle name="Total 7 9 2" xfId="22147"/>
    <cellStyle name="Total 7 9 2 2" xfId="22148"/>
    <cellStyle name="Total 7 9 2 2 2" xfId="38406"/>
    <cellStyle name="Total 7 9 2 3" xfId="22149"/>
    <cellStyle name="Total 7 9 2 3 2" xfId="35133"/>
    <cellStyle name="Total 7 9 2 4" xfId="27247"/>
    <cellStyle name="Total 7 9 3" xfId="22150"/>
    <cellStyle name="Total 7 9 3 2" xfId="22151"/>
    <cellStyle name="Total 7 9 3 2 2" xfId="38407"/>
    <cellStyle name="Total 7 9 3 3" xfId="22152"/>
    <cellStyle name="Total 7 9 3 3 2" xfId="35476"/>
    <cellStyle name="Total 7 9 3 4" xfId="27248"/>
    <cellStyle name="Total 7 9 4" xfId="22153"/>
    <cellStyle name="Total 7 9 4 2" xfId="35907"/>
    <cellStyle name="Total 7 9 5" xfId="27246"/>
    <cellStyle name="Total 8" xfId="22154"/>
    <cellStyle name="Total 8 2" xfId="22155"/>
    <cellStyle name="Total 8 2 2" xfId="22156"/>
    <cellStyle name="Total 8 2 2 2" xfId="27251"/>
    <cellStyle name="Total 8 2 3" xfId="22157"/>
    <cellStyle name="Total 8 2 3 2" xfId="35134"/>
    <cellStyle name="Total 8 2 4" xfId="27250"/>
    <cellStyle name="Total 8 3" xfId="22158"/>
    <cellStyle name="Total 8 3 2" xfId="22159"/>
    <cellStyle name="Total 8 3 2 2" xfId="38409"/>
    <cellStyle name="Total 8 3 3" xfId="22160"/>
    <cellStyle name="Total 8 3 3 2" xfId="35477"/>
    <cellStyle name="Total 8 3 4" xfId="27252"/>
    <cellStyle name="Total 8 4" xfId="22161"/>
    <cellStyle name="Total 8 4 2" xfId="22162"/>
    <cellStyle name="Total 8 4 2 2" xfId="32355"/>
    <cellStyle name="Total 8 4 3" xfId="22163"/>
    <cellStyle name="Total 8 4 3 2" xfId="32930"/>
    <cellStyle name="Total 8 4 4" xfId="22164"/>
    <cellStyle name="Total 8 4 4 2" xfId="33310"/>
    <cellStyle name="Total 8 4 5" xfId="22165"/>
    <cellStyle name="Total 8 4 5 2" xfId="33532"/>
    <cellStyle name="Total 8 4 6" xfId="22166"/>
    <cellStyle name="Total 8 4 6 2" xfId="39193"/>
    <cellStyle name="Total 8 4 7" xfId="22167"/>
    <cellStyle name="Total 8 4 7 2" xfId="38408"/>
    <cellStyle name="Total 8 4 8" xfId="28921"/>
    <cellStyle name="Total 8 5" xfId="22168"/>
    <cellStyle name="Total 8 5 2" xfId="31089"/>
    <cellStyle name="Total 8 6" xfId="22169"/>
    <cellStyle name="Total 8 6 2" xfId="29413"/>
    <cellStyle name="Total 8 7" xfId="22170"/>
    <cellStyle name="Total 8 7 2" xfId="30705"/>
    <cellStyle name="Total 8 8" xfId="27249"/>
    <cellStyle name="Total 9" xfId="22171"/>
    <cellStyle name="Total 9 2" xfId="22172"/>
    <cellStyle name="Total 9 2 2" xfId="27254"/>
    <cellStyle name="Total 9 3" xfId="22173"/>
    <cellStyle name="Total 9 3 2" xfId="35052"/>
    <cellStyle name="Total 9 4" xfId="27253"/>
    <cellStyle name="trcorner" xfId="22174"/>
    <cellStyle name="trcorner 2" xfId="22335"/>
    <cellStyle name="Warning Text 2" xfId="22175"/>
    <cellStyle name="Warning Text 2 2" xfId="22176"/>
    <cellStyle name="Warning Text 2 2 2" xfId="27257"/>
    <cellStyle name="Warning Text 2 3" xfId="22177"/>
    <cellStyle name="Warning Text 2 3 2" xfId="35135"/>
    <cellStyle name="Warning Text 2 4" xfId="27256"/>
    <cellStyle name="Warning Text 3" xfId="22178"/>
    <cellStyle name="Warning Text 3 2" xfId="22179"/>
    <cellStyle name="Warning Text 3 2 2" xfId="38411"/>
    <cellStyle name="Warning Text 3 3" xfId="22180"/>
    <cellStyle name="Warning Text 3 3 2" xfId="35478"/>
    <cellStyle name="Warning Text 3 4" xfId="27258"/>
    <cellStyle name="Warning Text 4" xfId="22181"/>
    <cellStyle name="Warning Text 4 2" xfId="22182"/>
    <cellStyle name="Warning Text 4 2 2" xfId="32356"/>
    <cellStyle name="Warning Text 4 3" xfId="22183"/>
    <cellStyle name="Warning Text 4 3 2" xfId="32931"/>
    <cellStyle name="Warning Text 4 4" xfId="22184"/>
    <cellStyle name="Warning Text 4 4 2" xfId="33312"/>
    <cellStyle name="Warning Text 4 5" xfId="22185"/>
    <cellStyle name="Warning Text 4 5 2" xfId="33533"/>
    <cellStyle name="Warning Text 4 6" xfId="22186"/>
    <cellStyle name="Warning Text 4 6 2" xfId="39194"/>
    <cellStyle name="Warning Text 4 7" xfId="22187"/>
    <cellStyle name="Warning Text 4 7 2" xfId="38410"/>
    <cellStyle name="Warning Text 4 8" xfId="28922"/>
    <cellStyle name="Warning Text 5" xfId="22188"/>
    <cellStyle name="Warning Text 5 2" xfId="31088"/>
    <cellStyle name="Warning Text 6" xfId="22189"/>
    <cellStyle name="Warning Text 6 2" xfId="29414"/>
    <cellStyle name="Warning Text 7" xfId="22190"/>
    <cellStyle name="Warning Text 7 2" xfId="30703"/>
    <cellStyle name="一般" xfId="0" builtinId="0"/>
    <cellStyle name="一般 2" xfId="20"/>
    <cellStyle name="一般 2 2" xfId="22192"/>
    <cellStyle name="一般 2 2 2" xfId="22193"/>
    <cellStyle name="一般 2 2 3" xfId="22194"/>
    <cellStyle name="一般 2 3" xfId="22195"/>
    <cellStyle name="一般 2 4" xfId="22196"/>
    <cellStyle name="一般 2 5" xfId="22197"/>
    <cellStyle name="一般 2 6" xfId="22336"/>
    <cellStyle name="一般 2 7" xfId="40275"/>
    <cellStyle name="一般 2 8" xfId="22191"/>
    <cellStyle name="一般 2 9" xfId="40323"/>
    <cellStyle name="一般 3" xfId="21"/>
    <cellStyle name="一般 3 2" xfId="22199"/>
    <cellStyle name="一般 3 3" xfId="22200"/>
    <cellStyle name="一般 3 4" xfId="22201"/>
    <cellStyle name="一般 3 5" xfId="22202"/>
    <cellStyle name="一般 3 6" xfId="22337"/>
    <cellStyle name="一般 3 7" xfId="22198"/>
    <cellStyle name="一般 3 8" xfId="40324"/>
    <cellStyle name="一般 4" xfId="22"/>
    <cellStyle name="一般 4 2" xfId="22338"/>
    <cellStyle name="一般 4 3" xfId="22203"/>
    <cellStyle name="一般 4 4" xfId="40325"/>
    <cellStyle name="一般 5" xfId="23"/>
    <cellStyle name="一般 5 2" xfId="22204"/>
    <cellStyle name="一般 5 3" xfId="40326"/>
    <cellStyle name="一般 6" xfId="24"/>
    <cellStyle name="一般 6 2" xfId="22205"/>
    <cellStyle name="一般 6 3" xfId="40327"/>
    <cellStyle name="一般 7" xfId="25"/>
    <cellStyle name="一般 8" xfId="26"/>
    <cellStyle name="一般 8 2" xfId="40317"/>
    <cellStyle name="一般 8 3" xfId="40328"/>
    <cellStyle name="一般 9" xfId="40319"/>
    <cellStyle name="千分位 2" xfId="40276"/>
    <cellStyle name="中等 2" xfId="27"/>
    <cellStyle name="中等 2 2" xfId="22206"/>
    <cellStyle name="中等 3" xfId="22207"/>
    <cellStyle name="中等 4" xfId="24569"/>
    <cellStyle name="中等 5" xfId="40284"/>
    <cellStyle name="合計 2" xfId="28"/>
    <cellStyle name="合計 2 2" xfId="22208"/>
    <cellStyle name="合計 3" xfId="22209"/>
    <cellStyle name="合計 4" xfId="26896"/>
    <cellStyle name="合計 5" xfId="40292"/>
    <cellStyle name="好 2" xfId="29"/>
    <cellStyle name="好 2 2" xfId="22210"/>
    <cellStyle name="好 3" xfId="22211"/>
    <cellStyle name="好 4" xfId="22904"/>
    <cellStyle name="好 5" xfId="40282"/>
    <cellStyle name="計算方式 2" xfId="30"/>
    <cellStyle name="計算方式 2 2" xfId="22212"/>
    <cellStyle name="計算方式 3" xfId="22213"/>
    <cellStyle name="計算方式 4" xfId="22575"/>
    <cellStyle name="計算方式 5" xfId="40287"/>
    <cellStyle name="連結的儲存格 2" xfId="31"/>
    <cellStyle name="連結的儲存格 2 2" xfId="22214"/>
    <cellStyle name="連結的儲存格 3" xfId="22215"/>
    <cellStyle name="連結的儲存格 4" xfId="24210"/>
    <cellStyle name="連結的儲存格 5" xfId="40288"/>
    <cellStyle name="備註 2" xfId="32"/>
    <cellStyle name="備註 2 2" xfId="22217"/>
    <cellStyle name="備註 2 2 2" xfId="22218"/>
    <cellStyle name="備註 2 2 3" xfId="22219"/>
    <cellStyle name="備註 2 2 4" xfId="22220"/>
    <cellStyle name="備註 2 2 5" xfId="22221"/>
    <cellStyle name="備註 2 2 6" xfId="22222"/>
    <cellStyle name="備註 2 3" xfId="22223"/>
    <cellStyle name="備註 2 4" xfId="22224"/>
    <cellStyle name="備註 2 5" xfId="22225"/>
    <cellStyle name="備註 2 6" xfId="22226"/>
    <cellStyle name="備註 2 7" xfId="22227"/>
    <cellStyle name="備註 2 8" xfId="22216"/>
    <cellStyle name="備註 3" xfId="22228"/>
    <cellStyle name="備註 4" xfId="25819"/>
    <cellStyle name="備註 5" xfId="40318"/>
    <cellStyle name="超連結" xfId="33" builtinId="8"/>
    <cellStyle name="說明文字 2" xfId="34"/>
    <cellStyle name="說明文字 2 2" xfId="22229"/>
    <cellStyle name="說明文字 3" xfId="22230"/>
    <cellStyle name="說明文字 4" xfId="22903"/>
    <cellStyle name="說明文字 5" xfId="40291"/>
    <cellStyle name="輔色1 2" xfId="35"/>
    <cellStyle name="輔色1 2 2" xfId="22231"/>
    <cellStyle name="輔色1 3" xfId="22232"/>
    <cellStyle name="輔色1 4" xfId="22339"/>
    <cellStyle name="輔色1 5" xfId="40293"/>
    <cellStyle name="輔色2 2" xfId="36"/>
    <cellStyle name="輔色2 2 2" xfId="22233"/>
    <cellStyle name="輔色2 3" xfId="22234"/>
    <cellStyle name="輔色2 4" xfId="22340"/>
    <cellStyle name="輔色2 5" xfId="40297"/>
    <cellStyle name="輔色3 2" xfId="37"/>
    <cellStyle name="輔色3 2 2" xfId="22235"/>
    <cellStyle name="輔色3 3" xfId="22236"/>
    <cellStyle name="輔色3 4" xfId="22341"/>
    <cellStyle name="輔色3 5" xfId="40301"/>
    <cellStyle name="輔色4 2" xfId="38"/>
    <cellStyle name="輔色4 2 2" xfId="22237"/>
    <cellStyle name="輔色4 3" xfId="22238"/>
    <cellStyle name="輔色4 4" xfId="22342"/>
    <cellStyle name="輔色4 5" xfId="40305"/>
    <cellStyle name="輔色5 2" xfId="39"/>
    <cellStyle name="輔色5 2 2" xfId="22239"/>
    <cellStyle name="輔色5 3" xfId="22240"/>
    <cellStyle name="輔色5 4" xfId="22343"/>
    <cellStyle name="輔色5 5" xfId="40309"/>
    <cellStyle name="輔色6 2" xfId="40"/>
    <cellStyle name="輔色6 2 2" xfId="22241"/>
    <cellStyle name="輔色6 3" xfId="22242"/>
    <cellStyle name="輔色6 4" xfId="22344"/>
    <cellStyle name="輔色6 5" xfId="40313"/>
    <cellStyle name="標題 1 2" xfId="41"/>
    <cellStyle name="標題 1 2 2" xfId="22243"/>
    <cellStyle name="標題 1 3" xfId="22244"/>
    <cellStyle name="標題 1 4" xfId="23068"/>
    <cellStyle name="標題 1 5" xfId="40278"/>
    <cellStyle name="標題 2 2" xfId="42"/>
    <cellStyle name="標題 2 2 2" xfId="22245"/>
    <cellStyle name="標題 2 3" xfId="22246"/>
    <cellStyle name="標題 2 4" xfId="23232"/>
    <cellStyle name="標題 2 5" xfId="40279"/>
    <cellStyle name="標題 3 2" xfId="43"/>
    <cellStyle name="標題 3 2 2" xfId="22247"/>
    <cellStyle name="標題 3 3" xfId="22248"/>
    <cellStyle name="標題 3 4" xfId="23396"/>
    <cellStyle name="標題 3 5" xfId="40280"/>
    <cellStyle name="標題 4 2" xfId="44"/>
    <cellStyle name="標題 4 2 2" xfId="22249"/>
    <cellStyle name="標題 4 3" xfId="22250"/>
    <cellStyle name="標題 4 4" xfId="23560"/>
    <cellStyle name="標題 4 5" xfId="40281"/>
    <cellStyle name="標題 5" xfId="45"/>
    <cellStyle name="標題 5 2" xfId="22251"/>
    <cellStyle name="標題 6" xfId="22252"/>
    <cellStyle name="標題 7" xfId="26537"/>
    <cellStyle name="標題 8" xfId="40277"/>
    <cellStyle name="輸入 2" xfId="46"/>
    <cellStyle name="輸入 2 2" xfId="22253"/>
    <cellStyle name="輸入 3" xfId="22254"/>
    <cellStyle name="輸入 4" xfId="23851"/>
    <cellStyle name="輸入 5" xfId="40285"/>
    <cellStyle name="輸出 2" xfId="47"/>
    <cellStyle name="輸出 2 2" xfId="22255"/>
    <cellStyle name="輸出 3" xfId="22256"/>
    <cellStyle name="輸出 4" xfId="26178"/>
    <cellStyle name="輸出 5" xfId="40286"/>
    <cellStyle name="檢查儲存格 2" xfId="48"/>
    <cellStyle name="檢查儲存格 2 2" xfId="22257"/>
    <cellStyle name="檢查儲存格 3" xfId="22258"/>
    <cellStyle name="檢查儲存格 4" xfId="22739"/>
    <cellStyle name="檢查儲存格 5" xfId="40289"/>
    <cellStyle name="壞 2" xfId="49"/>
    <cellStyle name="壞 2 2" xfId="22259"/>
    <cellStyle name="壞 3" xfId="22260"/>
    <cellStyle name="壞 4" xfId="22411"/>
    <cellStyle name="壞 5" xfId="40283"/>
    <cellStyle name="警告文字 2" xfId="50"/>
    <cellStyle name="警告文字 2 2" xfId="22261"/>
    <cellStyle name="警告文字 3" xfId="22262"/>
    <cellStyle name="警告文字 4" xfId="27255"/>
    <cellStyle name="警告文字 5" xfId="40290"/>
  </cellStyles>
  <dxfs count="139">
    <dxf>
      <font>
        <color rgb="FFFF0000"/>
      </font>
    </dxf>
    <dxf>
      <font>
        <color rgb="FFFF000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ill>
        <patternFill>
          <bgColor indexed="22"/>
        </patternFill>
      </fill>
    </dxf>
    <dxf>
      <font>
        <condense val="0"/>
        <extend val="0"/>
        <color indexed="10"/>
      </font>
    </dxf>
    <dxf>
      <font>
        <condense val="0"/>
        <extend val="0"/>
        <color indexed="10"/>
      </font>
    </dxf>
    <dxf>
      <font>
        <condense val="0"/>
        <extend val="0"/>
        <color indexed="10"/>
      </font>
    </dxf>
    <dxf>
      <fill>
        <patternFill>
          <bgColor indexed="22"/>
        </patternFill>
      </fill>
    </dxf>
    <dxf>
      <font>
        <condense val="0"/>
        <extend val="0"/>
        <color indexed="10"/>
      </font>
    </dxf>
    <dxf>
      <font>
        <condense val="0"/>
        <extend val="0"/>
        <color indexed="10"/>
      </font>
    </dxf>
    <dxf>
      <font>
        <condense val="0"/>
        <extend val="0"/>
        <color indexed="10"/>
      </font>
    </dxf>
    <dxf>
      <fill>
        <patternFill>
          <bgColor indexed="22"/>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ill>
        <patternFill>
          <bgColor indexed="22"/>
        </patternFill>
      </fill>
    </dxf>
    <dxf>
      <font>
        <condense val="0"/>
        <extend val="0"/>
        <color indexed="10"/>
      </font>
    </dxf>
    <dxf>
      <font>
        <condense val="0"/>
        <extend val="0"/>
        <color indexed="10"/>
      </font>
    </dxf>
    <dxf>
      <font>
        <color rgb="FFFF0000"/>
      </font>
    </dxf>
    <dxf>
      <font>
        <condense val="0"/>
        <extend val="0"/>
        <color indexed="10"/>
      </font>
    </dxf>
    <dxf>
      <fill>
        <patternFill>
          <bgColor indexed="22"/>
        </patternFill>
      </fill>
    </dxf>
    <dxf>
      <font>
        <condense val="0"/>
        <extend val="0"/>
        <color indexed="10"/>
      </font>
    </dxf>
    <dxf>
      <font>
        <condense val="0"/>
        <extend val="0"/>
        <color indexed="10"/>
      </font>
    </dxf>
    <dxf>
      <fill>
        <patternFill>
          <bgColor indexed="22"/>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22"/>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ndense val="0"/>
        <extend val="0"/>
        <color indexed="10"/>
      </font>
    </dxf>
    <dxf>
      <font>
        <strike val="0"/>
        <color rgb="FFFF0000"/>
        <name val="新細明體"/>
        <scheme val="none"/>
      </font>
    </dxf>
    <dxf>
      <font>
        <condense val="0"/>
        <extend val="0"/>
        <color indexed="10"/>
      </font>
    </dxf>
    <dxf>
      <font>
        <condense val="0"/>
        <extend val="0"/>
        <color indexed="10"/>
      </font>
    </dxf>
    <dxf>
      <font>
        <color indexed="9"/>
      </font>
      <fill>
        <patternFill>
          <bgColor indexed="40"/>
        </patternFill>
      </fill>
    </dxf>
    <dxf>
      <font>
        <color rgb="FFFF0000"/>
      </font>
    </dxf>
    <dxf>
      <font>
        <color indexed="9"/>
      </font>
      <fill>
        <patternFill>
          <bgColor indexed="40"/>
        </patternFill>
      </fill>
    </dxf>
  </dxfs>
  <tableStyles count="0" defaultTableStyle="TableStyleMedium9" defaultPivotStyle="PivotStyleLight16"/>
  <colors>
    <mruColors>
      <color rgb="FF006600"/>
      <color rgb="FF339966"/>
      <color rgb="FF0000FF"/>
      <color rgb="FF33CC33"/>
      <color rgb="FFCC0099"/>
      <color rgb="FFFFCC99"/>
      <color rgb="FF00FF00"/>
      <color rgb="FFFF00FF"/>
      <color rgb="FFFA62D9"/>
      <color rgb="FF0099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42.png"/><Relationship Id="rId4" Type="http://schemas.openxmlformats.org/officeDocument/2006/relationships/image" Target="../media/image4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46.png"/><Relationship Id="rId4" Type="http://schemas.openxmlformats.org/officeDocument/2006/relationships/image" Target="../media/image4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0.png"/></Relationships>
</file>

<file path=xl/drawings/_rels/drawing13.xml.rels><?xml version="1.0" encoding="UTF-8" standalone="yes"?>
<Relationships xmlns="http://schemas.openxmlformats.org/package/2006/relationships"><Relationship Id="rId8" Type="http://schemas.openxmlformats.org/officeDocument/2006/relationships/image" Target="../media/image58.png"/><Relationship Id="rId3" Type="http://schemas.openxmlformats.org/officeDocument/2006/relationships/image" Target="../media/image53.png"/><Relationship Id="rId7" Type="http://schemas.openxmlformats.org/officeDocument/2006/relationships/image" Target="../media/image57.png"/><Relationship Id="rId2" Type="http://schemas.openxmlformats.org/officeDocument/2006/relationships/image" Target="../media/image52.png"/><Relationship Id="rId1" Type="http://schemas.openxmlformats.org/officeDocument/2006/relationships/image" Target="../media/image51.emf"/><Relationship Id="rId6" Type="http://schemas.openxmlformats.org/officeDocument/2006/relationships/image" Target="../media/image56.png"/><Relationship Id="rId5" Type="http://schemas.openxmlformats.org/officeDocument/2006/relationships/image" Target="../media/image55.png"/><Relationship Id="rId10" Type="http://schemas.openxmlformats.org/officeDocument/2006/relationships/image" Target="../media/image60.png"/><Relationship Id="rId4" Type="http://schemas.openxmlformats.org/officeDocument/2006/relationships/image" Target="../media/image54.png"/><Relationship Id="rId9" Type="http://schemas.openxmlformats.org/officeDocument/2006/relationships/image" Target="../media/image5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62.png"/><Relationship Id="rId1" Type="http://schemas.openxmlformats.org/officeDocument/2006/relationships/image" Target="../media/image6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7.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6.png"/></Relationships>
</file>

<file path=xl/drawings/_rels/drawing9.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png"/><Relationship Id="rId4" Type="http://schemas.openxmlformats.org/officeDocument/2006/relationships/image" Target="../media/image41.png"/></Relationships>
</file>

<file path=xl/drawings/drawing1.xml><?xml version="1.0" encoding="utf-8"?>
<xdr:wsDr xmlns:xdr="http://schemas.openxmlformats.org/drawingml/2006/spreadsheetDrawing" xmlns:a="http://schemas.openxmlformats.org/drawingml/2006/main">
  <xdr:twoCellAnchor editAs="oneCell">
    <xdr:from>
      <xdr:col>5</xdr:col>
      <xdr:colOff>247650</xdr:colOff>
      <xdr:row>19</xdr:row>
      <xdr:rowOff>9525</xdr:rowOff>
    </xdr:from>
    <xdr:to>
      <xdr:col>8</xdr:col>
      <xdr:colOff>295275</xdr:colOff>
      <xdr:row>41</xdr:row>
      <xdr:rowOff>38100</xdr:rowOff>
    </xdr:to>
    <xdr:pic>
      <xdr:nvPicPr>
        <xdr:cNvPr id="165908" name="圖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53375" y="11553825"/>
          <a:ext cx="3743325" cy="3267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466725</xdr:colOff>
      <xdr:row>18</xdr:row>
      <xdr:rowOff>133350</xdr:rowOff>
    </xdr:from>
    <xdr:to>
      <xdr:col>16</xdr:col>
      <xdr:colOff>142875</xdr:colOff>
      <xdr:row>56</xdr:row>
      <xdr:rowOff>123825</xdr:rowOff>
    </xdr:to>
    <xdr:pic>
      <xdr:nvPicPr>
        <xdr:cNvPr id="165909" name="圖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68150" y="11515725"/>
          <a:ext cx="788670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697566</xdr:colOff>
      <xdr:row>18</xdr:row>
      <xdr:rowOff>59391</xdr:rowOff>
    </xdr:from>
    <xdr:to>
      <xdr:col>22</xdr:col>
      <xdr:colOff>272023</xdr:colOff>
      <xdr:row>23</xdr:row>
      <xdr:rowOff>92447</xdr:rowOff>
    </xdr:to>
    <xdr:pic>
      <xdr:nvPicPr>
        <xdr:cNvPr id="173107" name="圖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80316" y="5369579"/>
          <a:ext cx="7361144" cy="866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571500</xdr:colOff>
      <xdr:row>17</xdr:row>
      <xdr:rowOff>56029</xdr:rowOff>
    </xdr:from>
    <xdr:to>
      <xdr:col>10</xdr:col>
      <xdr:colOff>1419991</xdr:colOff>
      <xdr:row>50</xdr:row>
      <xdr:rowOff>50341</xdr:rowOff>
    </xdr:to>
    <xdr:pic>
      <xdr:nvPicPr>
        <xdr:cNvPr id="2" name="圖片 1"/>
        <xdr:cNvPicPr>
          <a:picLocks noChangeAspect="1"/>
        </xdr:cNvPicPr>
      </xdr:nvPicPr>
      <xdr:blipFill>
        <a:blip xmlns:r="http://schemas.openxmlformats.org/officeDocument/2006/relationships" r:embed="rId2"/>
        <a:stretch>
          <a:fillRect/>
        </a:stretch>
      </xdr:blipFill>
      <xdr:spPr>
        <a:xfrm>
          <a:off x="7048500" y="5199529"/>
          <a:ext cx="7325492" cy="5494998"/>
        </a:xfrm>
        <a:prstGeom prst="rect">
          <a:avLst/>
        </a:prstGeom>
      </xdr:spPr>
    </xdr:pic>
    <xdr:clientData/>
  </xdr:twoCellAnchor>
  <xdr:twoCellAnchor editAs="oneCell">
    <xdr:from>
      <xdr:col>5</xdr:col>
      <xdr:colOff>81242</xdr:colOff>
      <xdr:row>50</xdr:row>
      <xdr:rowOff>7004</xdr:rowOff>
    </xdr:from>
    <xdr:to>
      <xdr:col>12</xdr:col>
      <xdr:colOff>484092</xdr:colOff>
      <xdr:row>74</xdr:row>
      <xdr:rowOff>51265</xdr:rowOff>
    </xdr:to>
    <xdr:pic>
      <xdr:nvPicPr>
        <xdr:cNvPr id="8" name="圖片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58242" y="10651192"/>
          <a:ext cx="9904039" cy="4044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500062</xdr:colOff>
      <xdr:row>26</xdr:row>
      <xdr:rowOff>71437</xdr:rowOff>
    </xdr:from>
    <xdr:to>
      <xdr:col>29</xdr:col>
      <xdr:colOff>209550</xdr:colOff>
      <xdr:row>75</xdr:row>
      <xdr:rowOff>33339</xdr:rowOff>
    </xdr:to>
    <xdr:pic>
      <xdr:nvPicPr>
        <xdr:cNvPr id="9" name="圖片 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478250" y="6715125"/>
          <a:ext cx="10234613" cy="8129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419100</xdr:colOff>
      <xdr:row>90</xdr:row>
      <xdr:rowOff>123825</xdr:rowOff>
    </xdr:from>
    <xdr:to>
      <xdr:col>30</xdr:col>
      <xdr:colOff>180975</xdr:colOff>
      <xdr:row>107</xdr:row>
      <xdr:rowOff>47625</xdr:rowOff>
    </xdr:to>
    <xdr:pic>
      <xdr:nvPicPr>
        <xdr:cNvPr id="174122" name="圖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145250" y="16830675"/>
          <a:ext cx="8296275" cy="2676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1114425</xdr:colOff>
      <xdr:row>87</xdr:row>
      <xdr:rowOff>66675</xdr:rowOff>
    </xdr:from>
    <xdr:to>
      <xdr:col>15</xdr:col>
      <xdr:colOff>1304925</xdr:colOff>
      <xdr:row>100</xdr:row>
      <xdr:rowOff>38100</xdr:rowOff>
    </xdr:to>
    <xdr:pic>
      <xdr:nvPicPr>
        <xdr:cNvPr id="174123" name="圖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06125" y="16287750"/>
          <a:ext cx="7343775" cy="207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584306</xdr:colOff>
      <xdr:row>9</xdr:row>
      <xdr:rowOff>47226</xdr:rowOff>
    </xdr:from>
    <xdr:to>
      <xdr:col>18</xdr:col>
      <xdr:colOff>293419</xdr:colOff>
      <xdr:row>30</xdr:row>
      <xdr:rowOff>3436</xdr:rowOff>
    </xdr:to>
    <xdr:pic>
      <xdr:nvPicPr>
        <xdr:cNvPr id="2" name="圖片 1"/>
        <xdr:cNvPicPr>
          <a:picLocks noChangeAspect="1"/>
        </xdr:cNvPicPr>
      </xdr:nvPicPr>
      <xdr:blipFill>
        <a:blip xmlns:r="http://schemas.openxmlformats.org/officeDocument/2006/relationships" r:embed="rId3"/>
        <a:stretch>
          <a:fillRect/>
        </a:stretch>
      </xdr:blipFill>
      <xdr:spPr>
        <a:xfrm>
          <a:off x="10381449" y="3666726"/>
          <a:ext cx="9702199" cy="3385210"/>
        </a:xfrm>
        <a:prstGeom prst="rect">
          <a:avLst/>
        </a:prstGeom>
      </xdr:spPr>
    </xdr:pic>
    <xdr:clientData/>
  </xdr:twoCellAnchor>
  <xdr:twoCellAnchor editAs="oneCell">
    <xdr:from>
      <xdr:col>9</xdr:col>
      <xdr:colOff>501063</xdr:colOff>
      <xdr:row>31</xdr:row>
      <xdr:rowOff>37620</xdr:rowOff>
    </xdr:from>
    <xdr:to>
      <xdr:col>18</xdr:col>
      <xdr:colOff>294875</xdr:colOff>
      <xdr:row>73</xdr:row>
      <xdr:rowOff>62834</xdr:rowOff>
    </xdr:to>
    <xdr:pic>
      <xdr:nvPicPr>
        <xdr:cNvPr id="7" name="圖片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298206" y="7249406"/>
          <a:ext cx="9786898" cy="6883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324971</xdr:colOff>
      <xdr:row>5</xdr:row>
      <xdr:rowOff>100855</xdr:rowOff>
    </xdr:from>
    <xdr:to>
      <xdr:col>11</xdr:col>
      <xdr:colOff>145676</xdr:colOff>
      <xdr:row>12</xdr:row>
      <xdr:rowOff>60614</xdr:rowOff>
    </xdr:to>
    <xdr:pic>
      <xdr:nvPicPr>
        <xdr:cNvPr id="2" name="圖片 1"/>
        <xdr:cNvPicPr>
          <a:picLocks noChangeAspect="1"/>
        </xdr:cNvPicPr>
      </xdr:nvPicPr>
      <xdr:blipFill>
        <a:blip xmlns:r="http://schemas.openxmlformats.org/officeDocument/2006/relationships" r:embed="rId1"/>
        <a:stretch>
          <a:fillRect/>
        </a:stretch>
      </xdr:blipFill>
      <xdr:spPr>
        <a:xfrm>
          <a:off x="7059706" y="3709149"/>
          <a:ext cx="6353735" cy="105793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409575</xdr:colOff>
      <xdr:row>19</xdr:row>
      <xdr:rowOff>1390650</xdr:rowOff>
    </xdr:from>
    <xdr:to>
      <xdr:col>0</xdr:col>
      <xdr:colOff>6172200</xdr:colOff>
      <xdr:row>19</xdr:row>
      <xdr:rowOff>4457700</xdr:rowOff>
    </xdr:to>
    <xdr:pic>
      <xdr:nvPicPr>
        <xdr:cNvPr id="175204"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23412450"/>
          <a:ext cx="5762625" cy="306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752475</xdr:colOff>
      <xdr:row>23</xdr:row>
      <xdr:rowOff>1333500</xdr:rowOff>
    </xdr:from>
    <xdr:to>
      <xdr:col>0</xdr:col>
      <xdr:colOff>5772150</xdr:colOff>
      <xdr:row>23</xdr:row>
      <xdr:rowOff>4400550</xdr:rowOff>
    </xdr:to>
    <xdr:pic>
      <xdr:nvPicPr>
        <xdr:cNvPr id="175205"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2475" y="32880300"/>
          <a:ext cx="5019675" cy="30670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9525</xdr:colOff>
      <xdr:row>26</xdr:row>
      <xdr:rowOff>38100</xdr:rowOff>
    </xdr:from>
    <xdr:to>
      <xdr:col>0</xdr:col>
      <xdr:colOff>5772150</xdr:colOff>
      <xdr:row>26</xdr:row>
      <xdr:rowOff>2352675</xdr:rowOff>
    </xdr:to>
    <xdr:pic>
      <xdr:nvPicPr>
        <xdr:cNvPr id="175206"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36347400"/>
          <a:ext cx="5762625" cy="23145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0</xdr:colOff>
      <xdr:row>30</xdr:row>
      <xdr:rowOff>28575</xdr:rowOff>
    </xdr:from>
    <xdr:to>
      <xdr:col>0</xdr:col>
      <xdr:colOff>5762625</xdr:colOff>
      <xdr:row>30</xdr:row>
      <xdr:rowOff>2066925</xdr:rowOff>
    </xdr:to>
    <xdr:pic>
      <xdr:nvPicPr>
        <xdr:cNvPr id="175207"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9423975"/>
          <a:ext cx="5762625" cy="20383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0</xdr:colOff>
      <xdr:row>34</xdr:row>
      <xdr:rowOff>19050</xdr:rowOff>
    </xdr:from>
    <xdr:to>
      <xdr:col>0</xdr:col>
      <xdr:colOff>5762625</xdr:colOff>
      <xdr:row>34</xdr:row>
      <xdr:rowOff>2076450</xdr:rowOff>
    </xdr:to>
    <xdr:pic>
      <xdr:nvPicPr>
        <xdr:cNvPr id="175208"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42176700"/>
          <a:ext cx="5762625" cy="20574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790575</xdr:colOff>
      <xdr:row>4</xdr:row>
      <xdr:rowOff>47625</xdr:rowOff>
    </xdr:from>
    <xdr:to>
      <xdr:col>0</xdr:col>
      <xdr:colOff>5124450</xdr:colOff>
      <xdr:row>4</xdr:row>
      <xdr:rowOff>4371975</xdr:rowOff>
    </xdr:to>
    <xdr:pic>
      <xdr:nvPicPr>
        <xdr:cNvPr id="175209" name="Picture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90575" y="1219200"/>
          <a:ext cx="4333875" cy="43243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28575</xdr:colOff>
      <xdr:row>9</xdr:row>
      <xdr:rowOff>38100</xdr:rowOff>
    </xdr:from>
    <xdr:to>
      <xdr:col>0</xdr:col>
      <xdr:colOff>5486400</xdr:colOff>
      <xdr:row>9</xdr:row>
      <xdr:rowOff>4343400</xdr:rowOff>
    </xdr:to>
    <xdr:pic>
      <xdr:nvPicPr>
        <xdr:cNvPr id="175210" name="Picture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8575" y="7458075"/>
          <a:ext cx="5457825" cy="430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114300</xdr:colOff>
      <xdr:row>14</xdr:row>
      <xdr:rowOff>38100</xdr:rowOff>
    </xdr:from>
    <xdr:to>
      <xdr:col>0</xdr:col>
      <xdr:colOff>5924550</xdr:colOff>
      <xdr:row>14</xdr:row>
      <xdr:rowOff>4362450</xdr:rowOff>
    </xdr:to>
    <xdr:pic>
      <xdr:nvPicPr>
        <xdr:cNvPr id="175211" name="Picture 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4300" y="13687425"/>
          <a:ext cx="5810250" cy="43243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0</xdr:colOff>
      <xdr:row>19</xdr:row>
      <xdr:rowOff>38100</xdr:rowOff>
    </xdr:from>
    <xdr:to>
      <xdr:col>0</xdr:col>
      <xdr:colOff>6924675</xdr:colOff>
      <xdr:row>19</xdr:row>
      <xdr:rowOff>1362075</xdr:rowOff>
    </xdr:to>
    <xdr:pic>
      <xdr:nvPicPr>
        <xdr:cNvPr id="175212" name="Picture 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22059900"/>
          <a:ext cx="6924675" cy="13239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0</xdr:colOff>
      <xdr:row>23</xdr:row>
      <xdr:rowOff>38100</xdr:rowOff>
    </xdr:from>
    <xdr:to>
      <xdr:col>0</xdr:col>
      <xdr:colOff>6915150</xdr:colOff>
      <xdr:row>23</xdr:row>
      <xdr:rowOff>1323975</xdr:rowOff>
    </xdr:to>
    <xdr:pic>
      <xdr:nvPicPr>
        <xdr:cNvPr id="175213" name="Picture 1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31584900"/>
          <a:ext cx="6915150" cy="12858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18</xdr:row>
      <xdr:rowOff>38100</xdr:rowOff>
    </xdr:from>
    <xdr:to>
      <xdr:col>4</xdr:col>
      <xdr:colOff>1371600</xdr:colOff>
      <xdr:row>18</xdr:row>
      <xdr:rowOff>3514725</xdr:rowOff>
    </xdr:to>
    <xdr:pic>
      <xdr:nvPicPr>
        <xdr:cNvPr id="176148"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3750"/>
          <a:ext cx="6896100" cy="34766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0</xdr:colOff>
      <xdr:row>29</xdr:row>
      <xdr:rowOff>28575</xdr:rowOff>
    </xdr:from>
    <xdr:to>
      <xdr:col>5</xdr:col>
      <xdr:colOff>104775</xdr:colOff>
      <xdr:row>29</xdr:row>
      <xdr:rowOff>2686050</xdr:rowOff>
    </xdr:to>
    <xdr:pic>
      <xdr:nvPicPr>
        <xdr:cNvPr id="176149"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2858750"/>
          <a:ext cx="7010400" cy="26574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9</xdr:row>
      <xdr:rowOff>28575</xdr:rowOff>
    </xdr:from>
    <xdr:to>
      <xdr:col>0</xdr:col>
      <xdr:colOff>6181725</xdr:colOff>
      <xdr:row>9</xdr:row>
      <xdr:rowOff>3981450</xdr:rowOff>
    </xdr:to>
    <xdr:pic>
      <xdr:nvPicPr>
        <xdr:cNvPr id="3766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43625"/>
          <a:ext cx="6181725" cy="395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38100</xdr:colOff>
      <xdr:row>10</xdr:row>
      <xdr:rowOff>133350</xdr:rowOff>
    </xdr:from>
    <xdr:to>
      <xdr:col>10</xdr:col>
      <xdr:colOff>361950</xdr:colOff>
      <xdr:row>43</xdr:row>
      <xdr:rowOff>133350</xdr:rowOff>
    </xdr:to>
    <xdr:pic>
      <xdr:nvPicPr>
        <xdr:cNvPr id="166932" name="圖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38725" y="3476625"/>
          <a:ext cx="6543675" cy="534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44</xdr:row>
      <xdr:rowOff>133350</xdr:rowOff>
    </xdr:from>
    <xdr:to>
      <xdr:col>10</xdr:col>
      <xdr:colOff>361950</xdr:colOff>
      <xdr:row>70</xdr:row>
      <xdr:rowOff>133350</xdr:rowOff>
    </xdr:to>
    <xdr:pic>
      <xdr:nvPicPr>
        <xdr:cNvPr id="166933" name="圖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0" y="8982075"/>
          <a:ext cx="6534150" cy="421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133350</xdr:colOff>
      <xdr:row>20</xdr:row>
      <xdr:rowOff>95250</xdr:rowOff>
    </xdr:from>
    <xdr:to>
      <xdr:col>9</xdr:col>
      <xdr:colOff>1514475</xdr:colOff>
      <xdr:row>23</xdr:row>
      <xdr:rowOff>5043</xdr:rowOff>
    </xdr:to>
    <xdr:pic>
      <xdr:nvPicPr>
        <xdr:cNvPr id="167976" name="圖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0800" y="8848725"/>
          <a:ext cx="74771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95250</xdr:colOff>
      <xdr:row>22</xdr:row>
      <xdr:rowOff>419100</xdr:rowOff>
    </xdr:from>
    <xdr:to>
      <xdr:col>9</xdr:col>
      <xdr:colOff>676275</xdr:colOff>
      <xdr:row>62</xdr:row>
      <xdr:rowOff>38100</xdr:rowOff>
    </xdr:to>
    <xdr:pic>
      <xdr:nvPicPr>
        <xdr:cNvPr id="167977" name="圖片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62700" y="9267825"/>
          <a:ext cx="6677025" cy="6353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xdr:colOff>
      <xdr:row>61</xdr:row>
      <xdr:rowOff>152400</xdr:rowOff>
    </xdr:from>
    <xdr:to>
      <xdr:col>9</xdr:col>
      <xdr:colOff>704850</xdr:colOff>
      <xdr:row>80</xdr:row>
      <xdr:rowOff>95250</xdr:rowOff>
    </xdr:to>
    <xdr:pic>
      <xdr:nvPicPr>
        <xdr:cNvPr id="167978" name="圖片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34125" y="15573375"/>
          <a:ext cx="673417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857250</xdr:colOff>
      <xdr:row>23</xdr:row>
      <xdr:rowOff>19050</xdr:rowOff>
    </xdr:from>
    <xdr:to>
      <xdr:col>16</xdr:col>
      <xdr:colOff>161925</xdr:colOff>
      <xdr:row>65</xdr:row>
      <xdr:rowOff>57150</xdr:rowOff>
    </xdr:to>
    <xdr:pic>
      <xdr:nvPicPr>
        <xdr:cNvPr id="167979" name="圖片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220700" y="9286875"/>
          <a:ext cx="6286500" cy="683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295275</xdr:colOff>
      <xdr:row>110</xdr:row>
      <xdr:rowOff>28575</xdr:rowOff>
    </xdr:from>
    <xdr:to>
      <xdr:col>5</xdr:col>
      <xdr:colOff>185903</xdr:colOff>
      <xdr:row>110</xdr:row>
      <xdr:rowOff>2600325</xdr:rowOff>
    </xdr:to>
    <xdr:pic>
      <xdr:nvPicPr>
        <xdr:cNvPr id="135618"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 y="29070300"/>
          <a:ext cx="4619625" cy="257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295275</xdr:colOff>
      <xdr:row>110</xdr:row>
      <xdr:rowOff>28575</xdr:rowOff>
    </xdr:from>
    <xdr:to>
      <xdr:col>5</xdr:col>
      <xdr:colOff>185903</xdr:colOff>
      <xdr:row>110</xdr:row>
      <xdr:rowOff>2657475</xdr:rowOff>
    </xdr:to>
    <xdr:pic>
      <xdr:nvPicPr>
        <xdr:cNvPr id="135619" name="Picture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 y="29070300"/>
          <a:ext cx="4619625"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657225</xdr:colOff>
      <xdr:row>132</xdr:row>
      <xdr:rowOff>47625</xdr:rowOff>
    </xdr:from>
    <xdr:to>
      <xdr:col>4</xdr:col>
      <xdr:colOff>1036226</xdr:colOff>
      <xdr:row>133</xdr:row>
      <xdr:rowOff>47626</xdr:rowOff>
    </xdr:to>
    <xdr:pic>
      <xdr:nvPicPr>
        <xdr:cNvPr id="135620"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0" y="41986200"/>
          <a:ext cx="3324225" cy="244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xdr:col>
      <xdr:colOff>495300</xdr:colOff>
      <xdr:row>18</xdr:row>
      <xdr:rowOff>304800</xdr:rowOff>
    </xdr:from>
    <xdr:to>
      <xdr:col>28</xdr:col>
      <xdr:colOff>514349</xdr:colOff>
      <xdr:row>50</xdr:row>
      <xdr:rowOff>139384</xdr:rowOff>
    </xdr:to>
    <xdr:pic>
      <xdr:nvPicPr>
        <xdr:cNvPr id="135631" name="圖片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16450" y="5076825"/>
          <a:ext cx="7943850" cy="733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533400</xdr:colOff>
      <xdr:row>14</xdr:row>
      <xdr:rowOff>152400</xdr:rowOff>
    </xdr:from>
    <xdr:to>
      <xdr:col>31</xdr:col>
      <xdr:colOff>600075</xdr:colOff>
      <xdr:row>20</xdr:row>
      <xdr:rowOff>31297</xdr:rowOff>
    </xdr:to>
    <xdr:pic>
      <xdr:nvPicPr>
        <xdr:cNvPr id="135632" name="圖片 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354550" y="3933825"/>
          <a:ext cx="98202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49</xdr:row>
      <xdr:rowOff>114300</xdr:rowOff>
    </xdr:from>
    <xdr:to>
      <xdr:col>26</xdr:col>
      <xdr:colOff>200026</xdr:colOff>
      <xdr:row>63</xdr:row>
      <xdr:rowOff>0</xdr:rowOff>
    </xdr:to>
    <xdr:pic>
      <xdr:nvPicPr>
        <xdr:cNvPr id="135633" name="圖片 3"/>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821150" y="12858750"/>
          <a:ext cx="6905625" cy="335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495300</xdr:colOff>
      <xdr:row>64</xdr:row>
      <xdr:rowOff>76200</xdr:rowOff>
    </xdr:from>
    <xdr:to>
      <xdr:col>30</xdr:col>
      <xdr:colOff>438150</xdr:colOff>
      <xdr:row>106</xdr:row>
      <xdr:rowOff>647700</xdr:rowOff>
    </xdr:to>
    <xdr:pic>
      <xdr:nvPicPr>
        <xdr:cNvPr id="135634" name="圖片 1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6706850" y="16535400"/>
          <a:ext cx="9696450" cy="1132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38100</xdr:colOff>
      <xdr:row>106</xdr:row>
      <xdr:rowOff>685800</xdr:rowOff>
    </xdr:from>
    <xdr:to>
      <xdr:col>30</xdr:col>
      <xdr:colOff>600075</xdr:colOff>
      <xdr:row>110</xdr:row>
      <xdr:rowOff>2220192</xdr:rowOff>
    </xdr:to>
    <xdr:pic>
      <xdr:nvPicPr>
        <xdr:cNvPr id="135635" name="圖片 4"/>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859250" y="28060650"/>
          <a:ext cx="9705975" cy="440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38100</xdr:colOff>
      <xdr:row>49</xdr:row>
      <xdr:rowOff>228600</xdr:rowOff>
    </xdr:from>
    <xdr:to>
      <xdr:col>46</xdr:col>
      <xdr:colOff>247650</xdr:colOff>
      <xdr:row>62</xdr:row>
      <xdr:rowOff>57151</xdr:rowOff>
    </xdr:to>
    <xdr:pic>
      <xdr:nvPicPr>
        <xdr:cNvPr id="135636" name="圖片 1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9051250" y="12973050"/>
          <a:ext cx="6915150" cy="30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65</xdr:row>
      <xdr:rowOff>38100</xdr:rowOff>
    </xdr:from>
    <xdr:to>
      <xdr:col>49</xdr:col>
      <xdr:colOff>581023</xdr:colOff>
      <xdr:row>85</xdr:row>
      <xdr:rowOff>180975</xdr:rowOff>
    </xdr:to>
    <xdr:pic>
      <xdr:nvPicPr>
        <xdr:cNvPr id="135637" name="圖片 5"/>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8403550" y="16744950"/>
          <a:ext cx="9725025" cy="501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38100</xdr:colOff>
      <xdr:row>86</xdr:row>
      <xdr:rowOff>0</xdr:rowOff>
    </xdr:from>
    <xdr:to>
      <xdr:col>49</xdr:col>
      <xdr:colOff>542923</xdr:colOff>
      <xdr:row>103</xdr:row>
      <xdr:rowOff>85727</xdr:rowOff>
    </xdr:to>
    <xdr:pic>
      <xdr:nvPicPr>
        <xdr:cNvPr id="135638" name="圖片 6"/>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441650" y="21821775"/>
          <a:ext cx="9648825" cy="453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285750</xdr:colOff>
      <xdr:row>113</xdr:row>
      <xdr:rowOff>304800</xdr:rowOff>
    </xdr:from>
    <xdr:to>
      <xdr:col>28</xdr:col>
      <xdr:colOff>390524</xdr:colOff>
      <xdr:row>126</xdr:row>
      <xdr:rowOff>123825</xdr:rowOff>
    </xdr:to>
    <xdr:pic>
      <xdr:nvPicPr>
        <xdr:cNvPr id="13" name="圖片 12"/>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420600" y="33651825"/>
          <a:ext cx="8029575" cy="5543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76200</xdr:colOff>
      <xdr:row>120</xdr:row>
      <xdr:rowOff>133350</xdr:rowOff>
    </xdr:from>
    <xdr:to>
      <xdr:col>13</xdr:col>
      <xdr:colOff>495300</xdr:colOff>
      <xdr:row>138</xdr:row>
      <xdr:rowOff>9525</xdr:rowOff>
    </xdr:to>
    <xdr:pic>
      <xdr:nvPicPr>
        <xdr:cNvPr id="169012" name="圖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01375" y="22659975"/>
          <a:ext cx="753427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533400</xdr:colOff>
      <xdr:row>140</xdr:row>
      <xdr:rowOff>38100</xdr:rowOff>
    </xdr:from>
    <xdr:to>
      <xdr:col>12</xdr:col>
      <xdr:colOff>971550</xdr:colOff>
      <xdr:row>186</xdr:row>
      <xdr:rowOff>9525</xdr:rowOff>
    </xdr:to>
    <xdr:pic>
      <xdr:nvPicPr>
        <xdr:cNvPr id="169015" name="圖片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58575" y="25803225"/>
          <a:ext cx="6457950" cy="741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180975</xdr:colOff>
      <xdr:row>1</xdr:row>
      <xdr:rowOff>390525</xdr:rowOff>
    </xdr:from>
    <xdr:to>
      <xdr:col>26</xdr:col>
      <xdr:colOff>133350</xdr:colOff>
      <xdr:row>42</xdr:row>
      <xdr:rowOff>80682</xdr:rowOff>
    </xdr:to>
    <xdr:pic>
      <xdr:nvPicPr>
        <xdr:cNvPr id="169016" name="圖片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097750" y="876300"/>
          <a:ext cx="6657975" cy="897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396128</xdr:colOff>
      <xdr:row>44</xdr:row>
      <xdr:rowOff>41461</xdr:rowOff>
    </xdr:from>
    <xdr:to>
      <xdr:col>26</xdr:col>
      <xdr:colOff>396128</xdr:colOff>
      <xdr:row>99</xdr:row>
      <xdr:rowOff>89086</xdr:rowOff>
    </xdr:to>
    <xdr:pic>
      <xdr:nvPicPr>
        <xdr:cNvPr id="169017" name="圖片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08981" y="10104343"/>
          <a:ext cx="6656294" cy="86761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246527</xdr:colOff>
      <xdr:row>37</xdr:row>
      <xdr:rowOff>44823</xdr:rowOff>
    </xdr:from>
    <xdr:to>
      <xdr:col>43</xdr:col>
      <xdr:colOff>436467</xdr:colOff>
      <xdr:row>74</xdr:row>
      <xdr:rowOff>3922</xdr:rowOff>
    </xdr:to>
    <xdr:pic>
      <xdr:nvPicPr>
        <xdr:cNvPr id="8" name="圖片 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236145" y="8550088"/>
          <a:ext cx="8056469" cy="6099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537881</xdr:colOff>
      <xdr:row>39</xdr:row>
      <xdr:rowOff>56029</xdr:rowOff>
    </xdr:from>
    <xdr:to>
      <xdr:col>9</xdr:col>
      <xdr:colOff>60313</xdr:colOff>
      <xdr:row>69</xdr:row>
      <xdr:rowOff>86233</xdr:rowOff>
    </xdr:to>
    <xdr:pic>
      <xdr:nvPicPr>
        <xdr:cNvPr id="2" name="圖片 1"/>
        <xdr:cNvPicPr>
          <a:picLocks noChangeAspect="1"/>
        </xdr:cNvPicPr>
      </xdr:nvPicPr>
      <xdr:blipFill>
        <a:blip xmlns:r="http://schemas.openxmlformats.org/officeDocument/2006/relationships" r:embed="rId6"/>
        <a:stretch>
          <a:fillRect/>
        </a:stretch>
      </xdr:blipFill>
      <xdr:spPr>
        <a:xfrm>
          <a:off x="6712322" y="9043147"/>
          <a:ext cx="6066667" cy="49047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866775</xdr:colOff>
      <xdr:row>38</xdr:row>
      <xdr:rowOff>85725</xdr:rowOff>
    </xdr:from>
    <xdr:to>
      <xdr:col>10</xdr:col>
      <xdr:colOff>723900</xdr:colOff>
      <xdr:row>81</xdr:row>
      <xdr:rowOff>104775</xdr:rowOff>
    </xdr:to>
    <xdr:pic>
      <xdr:nvPicPr>
        <xdr:cNvPr id="170036" name="圖片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8877300"/>
          <a:ext cx="6705600" cy="795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85725</xdr:colOff>
      <xdr:row>39</xdr:row>
      <xdr:rowOff>0</xdr:rowOff>
    </xdr:from>
    <xdr:to>
      <xdr:col>17</xdr:col>
      <xdr:colOff>327773</xdr:colOff>
      <xdr:row>79</xdr:row>
      <xdr:rowOff>95250</xdr:rowOff>
    </xdr:to>
    <xdr:pic>
      <xdr:nvPicPr>
        <xdr:cNvPr id="170037" name="圖片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77450" y="8953500"/>
          <a:ext cx="6648450" cy="754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47625</xdr:colOff>
      <xdr:row>39</xdr:row>
      <xdr:rowOff>0</xdr:rowOff>
    </xdr:from>
    <xdr:to>
      <xdr:col>31</xdr:col>
      <xdr:colOff>84730</xdr:colOff>
      <xdr:row>55</xdr:row>
      <xdr:rowOff>94793</xdr:rowOff>
    </xdr:to>
    <xdr:pic>
      <xdr:nvPicPr>
        <xdr:cNvPr id="2" name="圖片 1"/>
        <xdr:cNvPicPr>
          <a:picLocks noChangeAspect="1"/>
        </xdr:cNvPicPr>
      </xdr:nvPicPr>
      <xdr:blipFill>
        <a:blip xmlns:r="http://schemas.openxmlformats.org/officeDocument/2006/relationships" r:embed="rId3"/>
        <a:stretch>
          <a:fillRect/>
        </a:stretch>
      </xdr:blipFill>
      <xdr:spPr>
        <a:xfrm>
          <a:off x="17011650" y="8953500"/>
          <a:ext cx="7961905" cy="36571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647700</xdr:colOff>
      <xdr:row>145</xdr:row>
      <xdr:rowOff>66675</xdr:rowOff>
    </xdr:from>
    <xdr:to>
      <xdr:col>16</xdr:col>
      <xdr:colOff>38100</xdr:colOff>
      <xdr:row>152</xdr:row>
      <xdr:rowOff>123824</xdr:rowOff>
    </xdr:to>
    <xdr:pic>
      <xdr:nvPicPr>
        <xdr:cNvPr id="171073" name="圖片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7013" y="29213175"/>
          <a:ext cx="5953125" cy="1223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952500</xdr:colOff>
      <xdr:row>50</xdr:row>
      <xdr:rowOff>0</xdr:rowOff>
    </xdr:from>
    <xdr:to>
      <xdr:col>14</xdr:col>
      <xdr:colOff>825213</xdr:colOff>
      <xdr:row>103</xdr:row>
      <xdr:rowOff>137018</xdr:rowOff>
    </xdr:to>
    <xdr:pic>
      <xdr:nvPicPr>
        <xdr:cNvPr id="9" name="圖片 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29813" y="13311188"/>
          <a:ext cx="8040400" cy="8971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714376</xdr:colOff>
      <xdr:row>103</xdr:row>
      <xdr:rowOff>95250</xdr:rowOff>
    </xdr:from>
    <xdr:to>
      <xdr:col>14</xdr:col>
      <xdr:colOff>500063</xdr:colOff>
      <xdr:row>116</xdr:row>
      <xdr:rowOff>38683</xdr:rowOff>
    </xdr:to>
    <xdr:pic>
      <xdr:nvPicPr>
        <xdr:cNvPr id="11" name="圖片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67751" y="22240875"/>
          <a:ext cx="8977312" cy="2110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798063</xdr:colOff>
      <xdr:row>50</xdr:row>
      <xdr:rowOff>43347</xdr:rowOff>
    </xdr:from>
    <xdr:to>
      <xdr:col>23</xdr:col>
      <xdr:colOff>176340</xdr:colOff>
      <xdr:row>114</xdr:row>
      <xdr:rowOff>77119</xdr:rowOff>
    </xdr:to>
    <xdr:pic>
      <xdr:nvPicPr>
        <xdr:cNvPr id="12" name="圖片 1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965475" y="13580053"/>
          <a:ext cx="6628483" cy="10074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294409</xdr:colOff>
      <xdr:row>43</xdr:row>
      <xdr:rowOff>17319</xdr:rowOff>
    </xdr:from>
    <xdr:to>
      <xdr:col>37</xdr:col>
      <xdr:colOff>512624</xdr:colOff>
      <xdr:row>87</xdr:row>
      <xdr:rowOff>149795</xdr:rowOff>
    </xdr:to>
    <xdr:pic>
      <xdr:nvPicPr>
        <xdr:cNvPr id="2" name="圖片 1"/>
        <xdr:cNvPicPr>
          <a:picLocks noChangeAspect="1"/>
        </xdr:cNvPicPr>
      </xdr:nvPicPr>
      <xdr:blipFill>
        <a:blip xmlns:r="http://schemas.openxmlformats.org/officeDocument/2006/relationships" r:embed="rId5"/>
        <a:stretch>
          <a:fillRect/>
        </a:stretch>
      </xdr:blipFill>
      <xdr:spPr>
        <a:xfrm>
          <a:off x="25388454" y="11724410"/>
          <a:ext cx="6885715" cy="6990477"/>
        </a:xfrm>
        <a:prstGeom prst="rect">
          <a:avLst/>
        </a:prstGeom>
      </xdr:spPr>
    </xdr:pic>
    <xdr:clientData/>
  </xdr:twoCellAnchor>
  <xdr:twoCellAnchor editAs="oneCell">
    <xdr:from>
      <xdr:col>26</xdr:col>
      <xdr:colOff>259774</xdr:colOff>
      <xdr:row>89</xdr:row>
      <xdr:rowOff>121229</xdr:rowOff>
    </xdr:from>
    <xdr:to>
      <xdr:col>37</xdr:col>
      <xdr:colOff>477989</xdr:colOff>
      <xdr:row>130</xdr:row>
      <xdr:rowOff>73678</xdr:rowOff>
    </xdr:to>
    <xdr:pic>
      <xdr:nvPicPr>
        <xdr:cNvPr id="3" name="圖片 2"/>
        <xdr:cNvPicPr>
          <a:picLocks noChangeAspect="1"/>
        </xdr:cNvPicPr>
      </xdr:nvPicPr>
      <xdr:blipFill>
        <a:blip xmlns:r="http://schemas.openxmlformats.org/officeDocument/2006/relationships" r:embed="rId6"/>
        <a:stretch>
          <a:fillRect/>
        </a:stretch>
      </xdr:blipFill>
      <xdr:spPr>
        <a:xfrm>
          <a:off x="25353819" y="18998047"/>
          <a:ext cx="6885715" cy="63428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0</xdr:colOff>
      <xdr:row>30</xdr:row>
      <xdr:rowOff>0</xdr:rowOff>
    </xdr:from>
    <xdr:to>
      <xdr:col>12</xdr:col>
      <xdr:colOff>638175</xdr:colOff>
      <xdr:row>67</xdr:row>
      <xdr:rowOff>114300</xdr:rowOff>
    </xdr:to>
    <xdr:pic>
      <xdr:nvPicPr>
        <xdr:cNvPr id="12974" name="圖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67475" y="8172450"/>
          <a:ext cx="9077325" cy="610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95250</xdr:colOff>
      <xdr:row>67</xdr:row>
      <xdr:rowOff>142875</xdr:rowOff>
    </xdr:from>
    <xdr:to>
      <xdr:col>12</xdr:col>
      <xdr:colOff>685800</xdr:colOff>
      <xdr:row>92</xdr:row>
      <xdr:rowOff>123825</xdr:rowOff>
    </xdr:to>
    <xdr:pic>
      <xdr:nvPicPr>
        <xdr:cNvPr id="12975" name="圖片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62725" y="14306550"/>
          <a:ext cx="9029700" cy="402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2701638</xdr:colOff>
      <xdr:row>99</xdr:row>
      <xdr:rowOff>121226</xdr:rowOff>
    </xdr:from>
    <xdr:to>
      <xdr:col>12</xdr:col>
      <xdr:colOff>1049089</xdr:colOff>
      <xdr:row>155</xdr:row>
      <xdr:rowOff>21434</xdr:rowOff>
    </xdr:to>
    <xdr:pic>
      <xdr:nvPicPr>
        <xdr:cNvPr id="2" name="圖片 1"/>
        <xdr:cNvPicPr>
          <a:picLocks noChangeAspect="1"/>
        </xdr:cNvPicPr>
      </xdr:nvPicPr>
      <xdr:blipFill>
        <a:blip xmlns:r="http://schemas.openxmlformats.org/officeDocument/2006/relationships" r:embed="rId1"/>
        <a:stretch>
          <a:fillRect/>
        </a:stretch>
      </xdr:blipFill>
      <xdr:spPr>
        <a:xfrm>
          <a:off x="6459683" y="18807544"/>
          <a:ext cx="10085715" cy="8628572"/>
        </a:xfrm>
        <a:prstGeom prst="rect">
          <a:avLst/>
        </a:prstGeom>
      </xdr:spPr>
    </xdr:pic>
    <xdr:clientData/>
  </xdr:twoCellAnchor>
  <xdr:twoCellAnchor editAs="oneCell">
    <xdr:from>
      <xdr:col>13</xdr:col>
      <xdr:colOff>519546</xdr:colOff>
      <xdr:row>100</xdr:row>
      <xdr:rowOff>34634</xdr:rowOff>
    </xdr:from>
    <xdr:to>
      <xdr:col>27</xdr:col>
      <xdr:colOff>404047</xdr:colOff>
      <xdr:row>124</xdr:row>
      <xdr:rowOff>132003</xdr:rowOff>
    </xdr:to>
    <xdr:pic>
      <xdr:nvPicPr>
        <xdr:cNvPr id="3" name="圖片 2"/>
        <xdr:cNvPicPr>
          <a:picLocks noChangeAspect="1"/>
        </xdr:cNvPicPr>
      </xdr:nvPicPr>
      <xdr:blipFill>
        <a:blip xmlns:r="http://schemas.openxmlformats.org/officeDocument/2006/relationships" r:embed="rId2"/>
        <a:stretch>
          <a:fillRect/>
        </a:stretch>
      </xdr:blipFill>
      <xdr:spPr>
        <a:xfrm>
          <a:off x="17370137" y="18876816"/>
          <a:ext cx="9600001" cy="3838096"/>
        </a:xfrm>
        <a:prstGeom prst="rect">
          <a:avLst/>
        </a:prstGeom>
      </xdr:spPr>
    </xdr:pic>
    <xdr:clientData/>
  </xdr:twoCellAnchor>
  <xdr:twoCellAnchor editAs="oneCell">
    <xdr:from>
      <xdr:col>5</xdr:col>
      <xdr:colOff>381000</xdr:colOff>
      <xdr:row>20</xdr:row>
      <xdr:rowOff>121227</xdr:rowOff>
    </xdr:from>
    <xdr:to>
      <xdr:col>13</xdr:col>
      <xdr:colOff>108239</xdr:colOff>
      <xdr:row>99</xdr:row>
      <xdr:rowOff>24245</xdr:rowOff>
    </xdr:to>
    <xdr:pic>
      <xdr:nvPicPr>
        <xdr:cNvPr id="10" name="圖片 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8000" y="6494318"/>
          <a:ext cx="9880023" cy="12216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207818</xdr:colOff>
      <xdr:row>20</xdr:row>
      <xdr:rowOff>34638</xdr:rowOff>
    </xdr:from>
    <xdr:to>
      <xdr:col>27</xdr:col>
      <xdr:colOff>562841</xdr:colOff>
      <xdr:row>98</xdr:row>
      <xdr:rowOff>112569</xdr:rowOff>
    </xdr:to>
    <xdr:pic>
      <xdr:nvPicPr>
        <xdr:cNvPr id="11" name="圖片 10"/>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058409" y="6407729"/>
          <a:ext cx="10070523" cy="12235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9"/>
  <sheetViews>
    <sheetView tabSelected="1" zoomScale="130" zoomScaleNormal="130" workbookViewId="0">
      <selection activeCell="B7" sqref="B7"/>
    </sheetView>
  </sheetViews>
  <sheetFormatPr defaultColWidth="9.140625" defaultRowHeight="12.75"/>
  <cols>
    <col min="1" max="1" width="10.42578125" style="208" bestFit="1" customWidth="1"/>
    <col min="2" max="2" width="13.85546875" style="208" bestFit="1" customWidth="1"/>
    <col min="3" max="3" width="160.7109375" style="211" customWidth="1"/>
    <col min="4" max="16384" width="9.140625" style="208"/>
  </cols>
  <sheetData>
    <row r="1" spans="1:3">
      <c r="A1" s="25" t="s">
        <v>598</v>
      </c>
      <c r="B1" s="25" t="s">
        <v>599</v>
      </c>
      <c r="C1" s="207" t="s">
        <v>600</v>
      </c>
    </row>
    <row r="2" spans="1:3">
      <c r="A2" s="209" t="s">
        <v>1349</v>
      </c>
      <c r="B2" s="231">
        <v>42886</v>
      </c>
      <c r="C2" s="257" t="s">
        <v>2327</v>
      </c>
    </row>
    <row r="3" spans="1:3">
      <c r="A3" s="424" t="s">
        <v>2608</v>
      </c>
      <c r="B3" s="231">
        <v>43216</v>
      </c>
      <c r="C3" s="425" t="s">
        <v>2609</v>
      </c>
    </row>
    <row r="4" spans="1:3">
      <c r="A4" s="209" t="s">
        <v>2987</v>
      </c>
      <c r="B4" s="232">
        <v>43325</v>
      </c>
      <c r="C4" s="443" t="s">
        <v>2988</v>
      </c>
    </row>
    <row r="5" spans="1:3">
      <c r="A5" s="424" t="s">
        <v>3054</v>
      </c>
      <c r="B5" s="231">
        <v>43518</v>
      </c>
      <c r="C5" s="425" t="s">
        <v>3055</v>
      </c>
    </row>
    <row r="6" spans="1:3">
      <c r="A6" s="424" t="s">
        <v>3058</v>
      </c>
      <c r="B6" s="834" t="s">
        <v>3059</v>
      </c>
      <c r="C6" s="568" t="s">
        <v>3057</v>
      </c>
    </row>
    <row r="7" spans="1:3">
      <c r="A7" s="209"/>
      <c r="B7" s="233"/>
      <c r="C7" s="210"/>
    </row>
    <row r="8" spans="1:3">
      <c r="A8" s="209"/>
      <c r="B8" s="232"/>
      <c r="C8" s="210"/>
    </row>
    <row r="9" spans="1:3">
      <c r="A9" s="209"/>
      <c r="B9" s="233"/>
      <c r="C9" s="210"/>
    </row>
  </sheetData>
  <phoneticPr fontId="3" type="noConversion"/>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FF"/>
  </sheetPr>
  <dimension ref="A1:V148"/>
  <sheetViews>
    <sheetView zoomScaleNormal="100" workbookViewId="0">
      <pane xSplit="5" ySplit="1" topLeftCell="F2" activePane="bottomRight" state="frozen"/>
      <selection activeCell="G3" sqref="G3:G22"/>
      <selection pane="topRight" activeCell="G3" sqref="G3:G22"/>
      <selection pane="bottomLeft" activeCell="G3" sqref="G3:G22"/>
      <selection pane="bottomRight" activeCell="H2" sqref="H2"/>
    </sheetView>
  </sheetViews>
  <sheetFormatPr defaultColWidth="9.140625" defaultRowHeight="12.75"/>
  <cols>
    <col min="1" max="1" width="8.7109375" style="4" customWidth="1"/>
    <col min="2" max="2" width="20.7109375" style="4" customWidth="1"/>
    <col min="3" max="3" width="9.7109375" style="4" customWidth="1"/>
    <col min="4" max="4" width="13.7109375" style="4" customWidth="1"/>
    <col min="5" max="5" width="26.7109375" style="4" customWidth="1"/>
    <col min="6" max="7" width="17.7109375" style="4" customWidth="1"/>
    <col min="8" max="8" width="23.28515625" style="4" customWidth="1"/>
    <col min="9" max="9" width="17.7109375" style="4" customWidth="1"/>
    <col min="10" max="10" width="17.7109375" style="4" hidden="1" customWidth="1"/>
    <col min="11" max="11" width="17.7109375" style="4" customWidth="1"/>
    <col min="12" max="12" width="23.85546875" style="4" customWidth="1"/>
    <col min="13" max="13" width="17.7109375" style="4" customWidth="1"/>
    <col min="14" max="14" width="17" style="4" customWidth="1"/>
    <col min="15" max="16384" width="9.140625" style="4"/>
  </cols>
  <sheetData>
    <row r="1" spans="1:14" s="6" customFormat="1" ht="38.25">
      <c r="A1" s="135" t="s">
        <v>2042</v>
      </c>
      <c r="B1" s="136" t="s">
        <v>2043</v>
      </c>
      <c r="C1" s="136" t="s">
        <v>829</v>
      </c>
      <c r="D1" s="136" t="s">
        <v>830</v>
      </c>
      <c r="E1" s="194" t="s">
        <v>831</v>
      </c>
      <c r="F1" s="652" t="s">
        <v>2629</v>
      </c>
      <c r="G1" s="595"/>
      <c r="H1" s="278" t="s">
        <v>2630</v>
      </c>
      <c r="I1" s="278" t="s">
        <v>2625</v>
      </c>
      <c r="J1" s="278" t="e">
        <f>IF(#REF!="1","SOM-6869 A101-3 
TX - COME to Device
RX- COME to Caps
Baseboard Length[mils]",IF(#REF!="2","SOM-6869 A101-3 
TX - COME to Device
RX- COME to Caps
Baseboard Length[mils]",IF(#REF!="3","SOM-6869 A101-3 
TX - COME to Connector
RX- COME to Connector
Baseboard Length[mils]","SOM-6869 A101-3 
TX - COME to Connector
RX- COME to Connector
Baseboard Length[mils]")))</f>
        <v>#REF!</v>
      </c>
      <c r="K1" s="321" t="s">
        <v>2626</v>
      </c>
      <c r="L1" s="278" t="s">
        <v>2627</v>
      </c>
      <c r="M1" s="280" t="s">
        <v>211</v>
      </c>
    </row>
    <row r="2" spans="1:14" s="46" customFormat="1" ht="25.5">
      <c r="A2" s="47"/>
      <c r="B2" s="39" t="s">
        <v>2044</v>
      </c>
      <c r="C2" s="39"/>
      <c r="D2" s="39"/>
      <c r="E2" s="44"/>
      <c r="F2" s="39" t="s">
        <v>1935</v>
      </c>
      <c r="G2" s="39" t="s">
        <v>1936</v>
      </c>
      <c r="H2" s="312" t="s">
        <v>3049</v>
      </c>
      <c r="I2" s="39"/>
      <c r="J2" s="39" t="e">
        <f>IF(#REF!="1","L&lt;5500",IF(#REF!="2","L&lt;3500",IF(#REF!="3","L&lt;3000","L&lt;2000")))</f>
        <v>#REF!</v>
      </c>
      <c r="K2" s="290"/>
      <c r="L2" s="290" t="str">
        <f>IF($H$2="1.V1000 FP5 PCIe(Gen3) w/ PCIe Bridge","L&lt; 9000 from PCH"&amp;CHAR(10)&amp;"L&gt; 4000 for PCIe Bridge","L&lt; 9000")</f>
        <v>L&lt; 9000 from PCH
L&gt; 4000 for PCIe Bridge</v>
      </c>
      <c r="M2" s="291" t="s">
        <v>2039</v>
      </c>
    </row>
    <row r="3" spans="1:14" ht="20.100000000000001" customHeight="1">
      <c r="A3" s="147" t="s">
        <v>2045</v>
      </c>
      <c r="B3" s="67" t="s">
        <v>2046</v>
      </c>
      <c r="C3" s="628" t="s">
        <v>3027</v>
      </c>
      <c r="D3" s="628" t="s">
        <v>3028</v>
      </c>
      <c r="E3" s="653" t="s">
        <v>3029</v>
      </c>
      <c r="F3" s="651" t="s">
        <v>2048</v>
      </c>
      <c r="G3" s="608" t="s">
        <v>2353</v>
      </c>
      <c r="H3" s="34" t="s">
        <v>2386</v>
      </c>
      <c r="I3" s="77">
        <v>3107.36</v>
      </c>
      <c r="J3" s="18"/>
      <c r="K3" s="292"/>
      <c r="L3" s="74">
        <f>SUM(I3:K3)</f>
        <v>3107.36</v>
      </c>
      <c r="M3" s="624">
        <f>ABS(L3-L4)</f>
        <v>0.19000000000005457</v>
      </c>
    </row>
    <row r="4" spans="1:14" ht="20.100000000000001" customHeight="1">
      <c r="A4" s="147" t="s">
        <v>2049</v>
      </c>
      <c r="B4" s="67" t="s">
        <v>2050</v>
      </c>
      <c r="C4" s="628"/>
      <c r="D4" s="628"/>
      <c r="E4" s="653"/>
      <c r="F4" s="603"/>
      <c r="G4" s="600"/>
      <c r="H4" s="328" t="s">
        <v>2385</v>
      </c>
      <c r="I4" s="77">
        <v>3107.55</v>
      </c>
      <c r="J4" s="18"/>
      <c r="K4" s="292"/>
      <c r="L4" s="74">
        <f t="shared" ref="L4:L10" si="0">SUM(I4:K4)</f>
        <v>3107.55</v>
      </c>
      <c r="M4" s="624"/>
    </row>
    <row r="5" spans="1:14" ht="20.100000000000001" customHeight="1">
      <c r="A5" s="147" t="s">
        <v>2051</v>
      </c>
      <c r="B5" s="67" t="s">
        <v>2052</v>
      </c>
      <c r="C5" s="628"/>
      <c r="D5" s="628"/>
      <c r="E5" s="653"/>
      <c r="F5" s="603"/>
      <c r="G5" s="600"/>
      <c r="H5" s="328" t="s">
        <v>2385</v>
      </c>
      <c r="I5" s="77">
        <v>3384.08</v>
      </c>
      <c r="J5" s="18"/>
      <c r="K5" s="292"/>
      <c r="L5" s="74">
        <f t="shared" si="0"/>
        <v>3384.08</v>
      </c>
      <c r="M5" s="624">
        <f>ABS(L5-L6)</f>
        <v>3.999999999996362E-2</v>
      </c>
    </row>
    <row r="6" spans="1:14" ht="20.100000000000001" customHeight="1">
      <c r="A6" s="147" t="s">
        <v>2053</v>
      </c>
      <c r="B6" s="67" t="s">
        <v>2054</v>
      </c>
      <c r="C6" s="628"/>
      <c r="D6" s="628"/>
      <c r="E6" s="653"/>
      <c r="F6" s="603"/>
      <c r="G6" s="600"/>
      <c r="H6" s="328" t="s">
        <v>2385</v>
      </c>
      <c r="I6" s="77">
        <v>3384.04</v>
      </c>
      <c r="J6" s="18"/>
      <c r="K6" s="292"/>
      <c r="L6" s="74">
        <f t="shared" si="0"/>
        <v>3384.04</v>
      </c>
      <c r="M6" s="624"/>
    </row>
    <row r="7" spans="1:14" ht="20.100000000000001" customHeight="1">
      <c r="A7" s="147" t="s">
        <v>2055</v>
      </c>
      <c r="B7" s="67" t="s">
        <v>2056</v>
      </c>
      <c r="C7" s="628"/>
      <c r="D7" s="628"/>
      <c r="E7" s="653"/>
      <c r="F7" s="603"/>
      <c r="G7" s="600"/>
      <c r="H7" s="328" t="s">
        <v>2385</v>
      </c>
      <c r="I7" s="77">
        <v>3108.68</v>
      </c>
      <c r="J7" s="18"/>
      <c r="K7" s="292"/>
      <c r="L7" s="74">
        <f t="shared" si="0"/>
        <v>3108.68</v>
      </c>
      <c r="M7" s="624">
        <f>ABS(L7-L8)</f>
        <v>0.30999999999994543</v>
      </c>
    </row>
    <row r="8" spans="1:14" ht="20.100000000000001" customHeight="1">
      <c r="A8" s="147" t="s">
        <v>2057</v>
      </c>
      <c r="B8" s="67" t="s">
        <v>2058</v>
      </c>
      <c r="C8" s="628"/>
      <c r="D8" s="628"/>
      <c r="E8" s="653"/>
      <c r="F8" s="603"/>
      <c r="G8" s="600"/>
      <c r="H8" s="328" t="s">
        <v>2385</v>
      </c>
      <c r="I8" s="77">
        <v>3108.99</v>
      </c>
      <c r="J8" s="18"/>
      <c r="K8" s="292"/>
      <c r="L8" s="74">
        <f t="shared" si="0"/>
        <v>3108.99</v>
      </c>
      <c r="M8" s="624"/>
    </row>
    <row r="9" spans="1:14" ht="20.100000000000001" customHeight="1">
      <c r="A9" s="147" t="s">
        <v>2059</v>
      </c>
      <c r="B9" s="67" t="s">
        <v>2060</v>
      </c>
      <c r="C9" s="628"/>
      <c r="D9" s="628"/>
      <c r="E9" s="653"/>
      <c r="F9" s="603"/>
      <c r="G9" s="600"/>
      <c r="H9" s="328" t="s">
        <v>2385</v>
      </c>
      <c r="I9" s="77">
        <v>3474.55</v>
      </c>
      <c r="J9" s="18"/>
      <c r="K9" s="292"/>
      <c r="L9" s="74">
        <f t="shared" si="0"/>
        <v>3474.55</v>
      </c>
      <c r="M9" s="659">
        <f>ABS(L9-L10)</f>
        <v>0.93999999999959982</v>
      </c>
    </row>
    <row r="10" spans="1:14" ht="20.100000000000001" customHeight="1">
      <c r="A10" s="147" t="s">
        <v>2061</v>
      </c>
      <c r="B10" s="67" t="s">
        <v>2062</v>
      </c>
      <c r="C10" s="628"/>
      <c r="D10" s="628"/>
      <c r="E10" s="653"/>
      <c r="F10" s="603"/>
      <c r="G10" s="600"/>
      <c r="H10" s="328" t="s">
        <v>2385</v>
      </c>
      <c r="I10" s="77">
        <v>3475.49</v>
      </c>
      <c r="J10" s="18"/>
      <c r="K10" s="292"/>
      <c r="L10" s="74">
        <f t="shared" si="0"/>
        <v>3475.49</v>
      </c>
      <c r="M10" s="624"/>
    </row>
    <row r="11" spans="1:14">
      <c r="A11" s="147" t="s">
        <v>2063</v>
      </c>
      <c r="B11" s="67" t="s">
        <v>2064</v>
      </c>
      <c r="C11" s="628"/>
      <c r="D11" s="628"/>
      <c r="E11" s="653"/>
      <c r="F11" s="603"/>
      <c r="G11" s="600"/>
      <c r="H11" s="328" t="str">
        <f>IF($H$2="1.V1000 FP5 PCIe(Gen3) w/ PCIe Bridge","L&gt; 4000","L&lt; 9000")</f>
        <v>L&gt; 4000</v>
      </c>
      <c r="I11" s="77">
        <f>IF($H$11="L&gt; 4000",4068.61,4038.01)</f>
        <v>4068.61</v>
      </c>
      <c r="J11" s="18"/>
      <c r="K11" s="292"/>
      <c r="L11" s="74">
        <f>I11+K11</f>
        <v>4068.61</v>
      </c>
      <c r="M11" s="624">
        <f>ABS(L11-L12)</f>
        <v>3.0000000000200089E-2</v>
      </c>
      <c r="N11" s="339" t="str">
        <f>IF($H$2="1.V1000 FP5 PCIe(Gen3) w/ PCIe Bridge","PCIe Gen2 only.","")</f>
        <v>PCIe Gen2 only.</v>
      </c>
    </row>
    <row r="12" spans="1:14">
      <c r="A12" s="147" t="s">
        <v>2065</v>
      </c>
      <c r="B12" s="67" t="s">
        <v>2066</v>
      </c>
      <c r="C12" s="628"/>
      <c r="D12" s="628"/>
      <c r="E12" s="653"/>
      <c r="F12" s="603"/>
      <c r="G12" s="600"/>
      <c r="H12" s="335" t="str">
        <f>IF($H$2="1.V1000 FP5 PCIe(Gen3) w/ PCIe Bridge","L&gt; 4000","L&lt; 9000")</f>
        <v>L&gt; 4000</v>
      </c>
      <c r="I12" s="77">
        <f>IF($H$11="L&gt; 4000",4068.58,4039.18)</f>
        <v>4068.58</v>
      </c>
      <c r="J12" s="18"/>
      <c r="K12" s="292"/>
      <c r="L12" s="74">
        <f>I12+K12</f>
        <v>4068.58</v>
      </c>
      <c r="M12" s="624"/>
      <c r="N12" s="339" t="str">
        <f>IF($H$2="1.V1000 FP5 PCIe(Gen3) w/ PCIe Bridge","PCIe Gen2 only.","")</f>
        <v>PCIe Gen2 only.</v>
      </c>
    </row>
    <row r="13" spans="1:14">
      <c r="A13" s="147" t="s">
        <v>2067</v>
      </c>
      <c r="B13" s="67" t="s">
        <v>2068</v>
      </c>
      <c r="C13" s="628"/>
      <c r="D13" s="628"/>
      <c r="E13" s="653"/>
      <c r="F13" s="603"/>
      <c r="G13" s="600"/>
      <c r="H13" s="328" t="s">
        <v>2409</v>
      </c>
      <c r="I13" s="77">
        <v>4828.12</v>
      </c>
      <c r="J13" s="329"/>
      <c r="K13" s="292"/>
      <c r="L13" s="74">
        <f t="shared" ref="L13:L18" si="1">I13+K13</f>
        <v>4828.12</v>
      </c>
      <c r="M13" s="624">
        <f>ABS(L13-L14)</f>
        <v>2.9999999999745341E-2</v>
      </c>
      <c r="N13" s="339"/>
    </row>
    <row r="14" spans="1:14">
      <c r="A14" s="147" t="s">
        <v>2387</v>
      </c>
      <c r="B14" s="67" t="s">
        <v>2069</v>
      </c>
      <c r="C14" s="628"/>
      <c r="D14" s="628"/>
      <c r="E14" s="653"/>
      <c r="F14" s="603"/>
      <c r="G14" s="600"/>
      <c r="H14" s="328" t="s">
        <v>2385</v>
      </c>
      <c r="I14" s="77">
        <v>4828.1499999999996</v>
      </c>
      <c r="J14" s="329"/>
      <c r="K14" s="292"/>
      <c r="L14" s="74">
        <f t="shared" si="1"/>
        <v>4828.1499999999996</v>
      </c>
      <c r="M14" s="624"/>
      <c r="N14" s="339"/>
    </row>
    <row r="15" spans="1:14">
      <c r="A15" s="538" t="s">
        <v>2070</v>
      </c>
      <c r="B15" s="67" t="s">
        <v>2071</v>
      </c>
      <c r="C15" s="628"/>
      <c r="D15" s="628"/>
      <c r="E15" s="653"/>
      <c r="F15" s="603"/>
      <c r="G15" s="600"/>
      <c r="H15" s="335" t="str">
        <f>IF($H$2="1.V1000 FP5 PCIe(Gen3) w/ PCIe Bridge","L&gt; 4000","")</f>
        <v>L&gt; 4000</v>
      </c>
      <c r="I15" s="77">
        <f>IF($H$11="L&gt; 4000",2463.85,)</f>
        <v>2463.85</v>
      </c>
      <c r="J15" s="329"/>
      <c r="K15" s="292"/>
      <c r="L15" s="333">
        <f>I15+K15</f>
        <v>2463.85</v>
      </c>
      <c r="M15" s="624">
        <f>ABS(L15-L16)</f>
        <v>0.88000000000010914</v>
      </c>
      <c r="N15" s="339" t="str">
        <f>IF($H$2="1.V1000 FP5 PCIe(Gen3) w/ PCIe Bridge","PCIe Gen2 only.","")</f>
        <v>PCIe Gen2 only.</v>
      </c>
    </row>
    <row r="16" spans="1:14">
      <c r="A16" s="538" t="s">
        <v>2072</v>
      </c>
      <c r="B16" s="67" t="s">
        <v>2073</v>
      </c>
      <c r="C16" s="628"/>
      <c r="D16" s="628"/>
      <c r="E16" s="653"/>
      <c r="F16" s="603"/>
      <c r="G16" s="600"/>
      <c r="H16" s="335" t="str">
        <f>IF($H$2="1.V1000 FP5 PCIe(Gen3) w/ PCIe Bridge","L&gt; 4000","")</f>
        <v>L&gt; 4000</v>
      </c>
      <c r="I16" s="77">
        <f>IF($H$11="L&gt; 4000",2464.73,)</f>
        <v>2464.73</v>
      </c>
      <c r="J16" s="329"/>
      <c r="K16" s="292"/>
      <c r="L16" s="333">
        <f t="shared" si="1"/>
        <v>2464.73</v>
      </c>
      <c r="M16" s="624"/>
      <c r="N16" s="339" t="str">
        <f>IF($H$2="1.V1000 FP5 PCIe(Gen3) w/ PCIe Bridge","PCIe Gen2 only.","")</f>
        <v>PCIe Gen2 only.</v>
      </c>
    </row>
    <row r="17" spans="1:14">
      <c r="A17" s="538" t="s">
        <v>2074</v>
      </c>
      <c r="B17" s="67" t="s">
        <v>2075</v>
      </c>
      <c r="C17" s="628"/>
      <c r="D17" s="628"/>
      <c r="E17" s="653"/>
      <c r="F17" s="603"/>
      <c r="G17" s="600"/>
      <c r="H17" s="335" t="str">
        <f>IF($H$2="1.V1000 FP5 PCIe(Gen3) w/ PCIe Bridge","L&gt; 4000","")</f>
        <v>L&gt; 4000</v>
      </c>
      <c r="I17" s="77">
        <f>IF($H$11="L&gt; 4000",2347.64,)</f>
        <v>2347.64</v>
      </c>
      <c r="J17" s="329"/>
      <c r="K17" s="292"/>
      <c r="L17" s="333">
        <f t="shared" si="1"/>
        <v>2347.64</v>
      </c>
      <c r="M17" s="624">
        <f>ABS(L17-L18)</f>
        <v>0.88000000000010914</v>
      </c>
      <c r="N17" s="339" t="str">
        <f>IF($H$2="1.V1000 FP5 PCIe(Gen3) w/ PCIe Bridge","PCIe Gen2 only.","")</f>
        <v>PCIe Gen2 only.</v>
      </c>
    </row>
    <row r="18" spans="1:14">
      <c r="A18" s="538" t="s">
        <v>2076</v>
      </c>
      <c r="B18" s="67" t="s">
        <v>2077</v>
      </c>
      <c r="C18" s="628"/>
      <c r="D18" s="628"/>
      <c r="E18" s="653"/>
      <c r="F18" s="604"/>
      <c r="G18" s="601"/>
      <c r="H18" s="335" t="str">
        <f>IF($H$2="1.V1000 FP5 PCIe(Gen3) w/ PCIe Bridge","L&gt; 4000","")</f>
        <v>L&gt; 4000</v>
      </c>
      <c r="I18" s="77">
        <f>IF($H$11="L&gt; 4000",2348.52,)</f>
        <v>2348.52</v>
      </c>
      <c r="J18" s="329"/>
      <c r="K18" s="292"/>
      <c r="L18" s="333">
        <f t="shared" si="1"/>
        <v>2348.52</v>
      </c>
      <c r="M18" s="624"/>
      <c r="N18" s="339" t="str">
        <f>IF($H$2="1.V1000 FP5 PCIe(Gen3) w/ PCIe Bridge","PCIe Gen2 only.","")</f>
        <v>PCIe Gen2 only.</v>
      </c>
    </row>
    <row r="19" spans="1:14" ht="25.5">
      <c r="A19" s="200"/>
      <c r="B19" s="201"/>
      <c r="C19" s="202"/>
      <c r="D19" s="202"/>
      <c r="E19" s="227"/>
      <c r="F19" s="39" t="s">
        <v>1935</v>
      </c>
      <c r="G19" s="39" t="s">
        <v>1936</v>
      </c>
      <c r="H19" s="230" t="str">
        <f>H2</f>
        <v>1.V1000 FP5 PCIe(Gen3) w/ PCIe Bridge</v>
      </c>
      <c r="I19" s="72"/>
      <c r="J19" s="40" t="e">
        <f>IF(#REF!="1","L&lt;2500",IF(#REF!="2","L&lt;1500",IF(#REF!="3","L&lt;3000","L&lt;2000")))</f>
        <v>#REF!</v>
      </c>
      <c r="K19" s="290"/>
      <c r="L19" s="290" t="str">
        <f>L2</f>
        <v>L&lt; 9000 from PCH
L&gt; 4000 for PCIe Bridge</v>
      </c>
      <c r="M19" s="291" t="s">
        <v>2365</v>
      </c>
      <c r="N19" s="339"/>
    </row>
    <row r="20" spans="1:14" ht="20.100000000000001" customHeight="1">
      <c r="A20" s="538" t="s">
        <v>2078</v>
      </c>
      <c r="B20" s="67" t="s">
        <v>2079</v>
      </c>
      <c r="C20" s="628" t="s">
        <v>3030</v>
      </c>
      <c r="D20" s="628" t="s">
        <v>3031</v>
      </c>
      <c r="E20" s="653" t="s">
        <v>3032</v>
      </c>
      <c r="F20" s="651" t="s">
        <v>2048</v>
      </c>
      <c r="G20" s="608" t="s">
        <v>2353</v>
      </c>
      <c r="H20" s="328" t="s">
        <v>2386</v>
      </c>
      <c r="I20" s="77">
        <v>2913.36</v>
      </c>
      <c r="J20" s="18"/>
      <c r="K20" s="76"/>
      <c r="L20" s="74">
        <f t="shared" ref="L20:L27" si="2">SUM(I20:K20)</f>
        <v>2913.36</v>
      </c>
      <c r="M20" s="624">
        <f>ABS(L20-L21)</f>
        <v>0.5</v>
      </c>
      <c r="N20" s="339"/>
    </row>
    <row r="21" spans="1:14" ht="20.100000000000001" customHeight="1">
      <c r="A21" s="538" t="s">
        <v>2080</v>
      </c>
      <c r="B21" s="67" t="s">
        <v>2081</v>
      </c>
      <c r="C21" s="628"/>
      <c r="D21" s="628"/>
      <c r="E21" s="653"/>
      <c r="F21" s="603"/>
      <c r="G21" s="600"/>
      <c r="H21" s="328" t="s">
        <v>2385</v>
      </c>
      <c r="I21" s="77">
        <v>2913.86</v>
      </c>
      <c r="J21" s="18"/>
      <c r="K21" s="76"/>
      <c r="L21" s="74">
        <f t="shared" si="2"/>
        <v>2913.86</v>
      </c>
      <c r="M21" s="624"/>
      <c r="N21" s="339"/>
    </row>
    <row r="22" spans="1:14" ht="20.100000000000001" customHeight="1">
      <c r="A22" s="538" t="s">
        <v>2082</v>
      </c>
      <c r="B22" s="67" t="s">
        <v>3033</v>
      </c>
      <c r="C22" s="628"/>
      <c r="D22" s="628"/>
      <c r="E22" s="653"/>
      <c r="F22" s="603"/>
      <c r="G22" s="600"/>
      <c r="H22" s="328" t="s">
        <v>2385</v>
      </c>
      <c r="I22" s="77">
        <v>3170.78</v>
      </c>
      <c r="J22" s="18"/>
      <c r="K22" s="76"/>
      <c r="L22" s="74">
        <f t="shared" si="2"/>
        <v>3170.78</v>
      </c>
      <c r="M22" s="624">
        <f>ABS(L22-L23)</f>
        <v>3.0000000000200089E-2</v>
      </c>
      <c r="N22" s="339"/>
    </row>
    <row r="23" spans="1:14" ht="20.100000000000001" customHeight="1">
      <c r="A23" s="538" t="s">
        <v>2083</v>
      </c>
      <c r="B23" s="67" t="s">
        <v>741</v>
      </c>
      <c r="C23" s="628"/>
      <c r="D23" s="628"/>
      <c r="E23" s="653"/>
      <c r="F23" s="603"/>
      <c r="G23" s="600"/>
      <c r="H23" s="328" t="s">
        <v>2385</v>
      </c>
      <c r="I23" s="77">
        <v>3170.75</v>
      </c>
      <c r="J23" s="18"/>
      <c r="K23" s="76"/>
      <c r="L23" s="74">
        <f t="shared" si="2"/>
        <v>3170.75</v>
      </c>
      <c r="M23" s="624"/>
      <c r="N23" s="339"/>
    </row>
    <row r="24" spans="1:14" ht="20.100000000000001" customHeight="1">
      <c r="A24" s="538" t="s">
        <v>2084</v>
      </c>
      <c r="B24" s="67" t="s">
        <v>755</v>
      </c>
      <c r="C24" s="628"/>
      <c r="D24" s="628"/>
      <c r="E24" s="653"/>
      <c r="F24" s="603"/>
      <c r="G24" s="600"/>
      <c r="H24" s="328" t="s">
        <v>2385</v>
      </c>
      <c r="I24" s="77">
        <v>3190.6</v>
      </c>
      <c r="J24" s="18"/>
      <c r="K24" s="76"/>
      <c r="L24" s="74">
        <f t="shared" si="2"/>
        <v>3190.6</v>
      </c>
      <c r="M24" s="624">
        <f>ABS(L24-L25)</f>
        <v>0.78000000000020009</v>
      </c>
      <c r="N24" s="339"/>
    </row>
    <row r="25" spans="1:14" ht="20.100000000000001" customHeight="1">
      <c r="A25" s="538" t="s">
        <v>2085</v>
      </c>
      <c r="B25" s="67" t="s">
        <v>756</v>
      </c>
      <c r="C25" s="628"/>
      <c r="D25" s="628"/>
      <c r="E25" s="653"/>
      <c r="F25" s="603"/>
      <c r="G25" s="600"/>
      <c r="H25" s="328" t="s">
        <v>2385</v>
      </c>
      <c r="I25" s="77">
        <v>3191.38</v>
      </c>
      <c r="J25" s="18"/>
      <c r="K25" s="76"/>
      <c r="L25" s="74">
        <f t="shared" si="2"/>
        <v>3191.38</v>
      </c>
      <c r="M25" s="624"/>
      <c r="N25" s="339"/>
    </row>
    <row r="26" spans="1:14" ht="20.100000000000001" customHeight="1">
      <c r="A26" s="538" t="s">
        <v>2086</v>
      </c>
      <c r="B26" s="67" t="s">
        <v>753</v>
      </c>
      <c r="C26" s="628"/>
      <c r="D26" s="628"/>
      <c r="E26" s="653"/>
      <c r="F26" s="603"/>
      <c r="G26" s="600"/>
      <c r="H26" s="328" t="s">
        <v>2632</v>
      </c>
      <c r="I26" s="77">
        <v>3057.19</v>
      </c>
      <c r="J26" s="18"/>
      <c r="K26" s="76"/>
      <c r="L26" s="74">
        <f t="shared" si="2"/>
        <v>3057.19</v>
      </c>
      <c r="M26" s="624">
        <f>ABS(L26-L27)</f>
        <v>0.71000000000003638</v>
      </c>
      <c r="N26" s="339"/>
    </row>
    <row r="27" spans="1:14" ht="20.100000000000001" customHeight="1">
      <c r="A27" s="538" t="s">
        <v>2087</v>
      </c>
      <c r="B27" s="67" t="s">
        <v>754</v>
      </c>
      <c r="C27" s="628"/>
      <c r="D27" s="628"/>
      <c r="E27" s="653"/>
      <c r="F27" s="603"/>
      <c r="G27" s="600"/>
      <c r="H27" s="328" t="s">
        <v>2385</v>
      </c>
      <c r="I27" s="77">
        <v>3057.9</v>
      </c>
      <c r="J27" s="18"/>
      <c r="K27" s="76"/>
      <c r="L27" s="74">
        <f t="shared" si="2"/>
        <v>3057.9</v>
      </c>
      <c r="M27" s="624"/>
      <c r="N27" s="339"/>
    </row>
    <row r="28" spans="1:14">
      <c r="A28" s="538" t="s">
        <v>2088</v>
      </c>
      <c r="B28" s="67" t="s">
        <v>1388</v>
      </c>
      <c r="C28" s="628"/>
      <c r="D28" s="628"/>
      <c r="E28" s="653"/>
      <c r="F28" s="603"/>
      <c r="G28" s="600"/>
      <c r="H28" s="335" t="str">
        <f>IF($H$2="1.V1000 FP5 PCIe(Gen3) w/ PCIe Bridge","L&gt; 4000","L&lt; 9000")</f>
        <v>L&gt; 4000</v>
      </c>
      <c r="I28" s="77">
        <f>IF($H$11="L&gt; 4000",3744.09,4318.3)</f>
        <v>3744.09</v>
      </c>
      <c r="J28" s="18"/>
      <c r="K28" s="76"/>
      <c r="L28" s="74">
        <f>I28+K28</f>
        <v>3744.09</v>
      </c>
      <c r="M28" s="624">
        <f>ABS(L28-L29)</f>
        <v>0.18000000000029104</v>
      </c>
      <c r="N28" s="339" t="str">
        <f>IF($H$2="1.V1000 FP5 PCIe(Gen3) w/ PCIe Bridge","PCIe Gen2 only.","")</f>
        <v>PCIe Gen2 only.</v>
      </c>
    </row>
    <row r="29" spans="1:14">
      <c r="A29" s="538" t="s">
        <v>2089</v>
      </c>
      <c r="B29" s="67" t="s">
        <v>1389</v>
      </c>
      <c r="C29" s="628"/>
      <c r="D29" s="628"/>
      <c r="E29" s="653"/>
      <c r="F29" s="603"/>
      <c r="G29" s="600"/>
      <c r="H29" s="335" t="str">
        <f>IF($H$2="1.V1000 FP5 PCIe(Gen3) w/ PCIe Bridge","L&gt; 4000","L&lt; 9000")</f>
        <v>L&gt; 4000</v>
      </c>
      <c r="I29" s="77">
        <f>IF($H$11="L&gt; 4000",3743.91,4318.79)</f>
        <v>3743.91</v>
      </c>
      <c r="J29" s="18"/>
      <c r="K29" s="76"/>
      <c r="L29" s="74">
        <f>I29+K29</f>
        <v>3743.91</v>
      </c>
      <c r="M29" s="624"/>
      <c r="N29" s="339" t="str">
        <f>IF($H$2="1.V1000 FP5 PCIe(Gen3) w/ PCIe Bridge","PCIe Gen2 only.","")</f>
        <v>PCIe Gen2 only.</v>
      </c>
    </row>
    <row r="30" spans="1:14">
      <c r="A30" s="538" t="s">
        <v>2090</v>
      </c>
      <c r="B30" s="67" t="s">
        <v>1386</v>
      </c>
      <c r="C30" s="628"/>
      <c r="D30" s="628"/>
      <c r="E30" s="653"/>
      <c r="F30" s="603"/>
      <c r="G30" s="600"/>
      <c r="H30" s="328" t="s">
        <v>2385</v>
      </c>
      <c r="I30" s="77">
        <v>4488.1000000000004</v>
      </c>
      <c r="J30" s="329"/>
      <c r="K30" s="76"/>
      <c r="L30" s="74">
        <f>I30+K30</f>
        <v>4488.1000000000004</v>
      </c>
      <c r="M30" s="624">
        <f>ABS(L30-L31)</f>
        <v>0.75</v>
      </c>
      <c r="N30" s="339"/>
    </row>
    <row r="31" spans="1:14">
      <c r="A31" s="538" t="s">
        <v>2091</v>
      </c>
      <c r="B31" s="67" t="s">
        <v>1387</v>
      </c>
      <c r="C31" s="628"/>
      <c r="D31" s="628"/>
      <c r="E31" s="653"/>
      <c r="F31" s="603"/>
      <c r="G31" s="600"/>
      <c r="H31" s="328" t="s">
        <v>2385</v>
      </c>
      <c r="I31" s="77">
        <v>4487.3500000000004</v>
      </c>
      <c r="J31" s="329"/>
      <c r="K31" s="76"/>
      <c r="L31" s="74">
        <f>I31+K31</f>
        <v>4487.3500000000004</v>
      </c>
      <c r="M31" s="624"/>
      <c r="N31" s="339"/>
    </row>
    <row r="32" spans="1:14">
      <c r="A32" s="538" t="s">
        <v>2092</v>
      </c>
      <c r="B32" s="67" t="s">
        <v>3034</v>
      </c>
      <c r="C32" s="628"/>
      <c r="D32" s="628"/>
      <c r="E32" s="653"/>
      <c r="F32" s="603"/>
      <c r="G32" s="600"/>
      <c r="H32" s="335" t="str">
        <f>IF($H$2="1.V1000 FP5 PCIe(Gen3) w/ PCIe Bridge","L&gt; 4000","")</f>
        <v>L&gt; 4000</v>
      </c>
      <c r="I32" s="77">
        <f>IF($H$11="L&gt; 4000",2507.25,)</f>
        <v>2507.25</v>
      </c>
      <c r="J32" s="329"/>
      <c r="K32" s="76"/>
      <c r="L32" s="333">
        <f>I32+K32</f>
        <v>2507.25</v>
      </c>
      <c r="M32" s="624">
        <f>ABS(L32-L33)</f>
        <v>0.90999999999985448</v>
      </c>
      <c r="N32" s="339" t="str">
        <f>IF($H$2="1.V1000 FP5 PCIe(Gen3) w/ PCIe Bridge","PCIe Gen2 only.","")</f>
        <v>PCIe Gen2 only.</v>
      </c>
    </row>
    <row r="33" spans="1:14">
      <c r="A33" s="538" t="s">
        <v>2094</v>
      </c>
      <c r="B33" s="67" t="s">
        <v>3035</v>
      </c>
      <c r="C33" s="628"/>
      <c r="D33" s="628"/>
      <c r="E33" s="653"/>
      <c r="F33" s="603"/>
      <c r="G33" s="600"/>
      <c r="H33" s="335" t="str">
        <f>IF($H$2="1.V1000 FP5 PCIe(Gen3) w/ PCIe Bridge","L&gt; 4000","")</f>
        <v>L&gt; 4000</v>
      </c>
      <c r="I33" s="77">
        <f>IF($H$11="L&gt; 4000",2508.16,)</f>
        <v>2508.16</v>
      </c>
      <c r="J33" s="329"/>
      <c r="K33" s="76"/>
      <c r="L33" s="333">
        <f t="shared" ref="L33" si="3">I33+K33</f>
        <v>2508.16</v>
      </c>
      <c r="M33" s="624"/>
      <c r="N33" s="339" t="str">
        <f>IF($H$2="1.V1000 FP5 PCIe(Gen3) w/ PCIe Bridge","PCIe Gen2 only.","")</f>
        <v>PCIe Gen2 only.</v>
      </c>
    </row>
    <row r="34" spans="1:14">
      <c r="A34" s="538" t="s">
        <v>2095</v>
      </c>
      <c r="B34" s="67" t="s">
        <v>3036</v>
      </c>
      <c r="C34" s="628"/>
      <c r="D34" s="628"/>
      <c r="E34" s="653"/>
      <c r="F34" s="603"/>
      <c r="G34" s="600"/>
      <c r="H34" s="335" t="str">
        <f>IF($H$2="1.V1000 FP5 PCIe(Gen3) w/ PCIe Bridge","L&gt; 4000","")</f>
        <v>L&gt; 4000</v>
      </c>
      <c r="I34" s="77">
        <f>IF($H$11="L&gt; 4000",2565.39,)</f>
        <v>2565.39</v>
      </c>
      <c r="J34" s="329"/>
      <c r="K34" s="76"/>
      <c r="L34" s="333">
        <f>I34+K34</f>
        <v>2565.39</v>
      </c>
      <c r="M34" s="624">
        <f>ABS(L34-L35)</f>
        <v>1.0000000000218279E-2</v>
      </c>
      <c r="N34" s="339" t="str">
        <f>IF($H$2="1.V1000 FP5 PCIe(Gen3) w/ PCIe Bridge","PCIe Gen2 only.","")</f>
        <v>PCIe Gen2 only.</v>
      </c>
    </row>
    <row r="35" spans="1:14" ht="13.5" thickBot="1">
      <c r="A35" s="538" t="s">
        <v>2096</v>
      </c>
      <c r="B35" s="67" t="s">
        <v>3037</v>
      </c>
      <c r="C35" s="628"/>
      <c r="D35" s="628"/>
      <c r="E35" s="653"/>
      <c r="F35" s="658"/>
      <c r="G35" s="609"/>
      <c r="H35" s="335" t="str">
        <f>IF($H$2="1.V1000 FP5 PCIe(Gen3) w/ PCIe Bridge","L&gt; 4000","")</f>
        <v>L&gt; 4000</v>
      </c>
      <c r="I35" s="77">
        <f>IF($H$11="L&gt; 4000",2565.4,)</f>
        <v>2565.4</v>
      </c>
      <c r="J35" s="329"/>
      <c r="K35" s="76"/>
      <c r="L35" s="333">
        <f t="shared" ref="L35" si="4">I35+K35</f>
        <v>2565.4</v>
      </c>
      <c r="M35" s="624"/>
      <c r="N35" s="339" t="str">
        <f>IF($H$2="1.V1000 FP5 PCIe(Gen3) w/ PCIe Bridge","PCIe Gen2 only.","")</f>
        <v>PCIe Gen2 only.</v>
      </c>
    </row>
    <row r="36" spans="1:14" ht="43.5" customHeight="1">
      <c r="A36" s="135" t="s">
        <v>2097</v>
      </c>
      <c r="B36" s="136" t="s">
        <v>2341</v>
      </c>
      <c r="C36" s="136" t="s">
        <v>829</v>
      </c>
      <c r="D36" s="136" t="s">
        <v>830</v>
      </c>
      <c r="E36" s="194" t="s">
        <v>831</v>
      </c>
      <c r="F36" s="652" t="s">
        <v>2629</v>
      </c>
      <c r="G36" s="595"/>
      <c r="H36" s="300" t="s">
        <v>2630</v>
      </c>
      <c r="I36" s="426" t="s">
        <v>2625</v>
      </c>
      <c r="J36" s="426" t="e">
        <f>IF(#REF!="1","SOM-6869 A101-3 
TX - COME to Device
RX- COME to Caps
Baseboard Length[mils]",IF(#REF!="2","SOM-6869 A101-3 
TX - COME to Device
RX- COME to Caps
Baseboard Length[mils]",IF(#REF!="3","SOM-6869 A101-3 
TX - COME to Connector
RX- COME to Connector
Baseboard Length[mils]","SOM-6869 A101-3 
TX - COME to Connector
RX- COME to Connector
Baseboard Length[mils]")))</f>
        <v>#REF!</v>
      </c>
      <c r="K36" s="426" t="s">
        <v>2626</v>
      </c>
      <c r="L36" s="426" t="s">
        <v>2627</v>
      </c>
      <c r="M36" s="429" t="s">
        <v>211</v>
      </c>
    </row>
    <row r="37" spans="1:14" s="46" customFormat="1">
      <c r="A37" s="47"/>
      <c r="B37" s="39" t="s">
        <v>2099</v>
      </c>
      <c r="C37" s="39"/>
      <c r="D37" s="39"/>
      <c r="E37" s="44"/>
      <c r="F37" s="47"/>
      <c r="G37" s="39"/>
      <c r="H37" s="50" t="s">
        <v>2631</v>
      </c>
      <c r="I37" s="39"/>
      <c r="J37" s="39"/>
      <c r="K37" s="290"/>
      <c r="L37" s="290" t="s">
        <v>2632</v>
      </c>
      <c r="M37" s="291" t="s">
        <v>2365</v>
      </c>
    </row>
    <row r="38" spans="1:14" ht="20.100000000000001" customHeight="1">
      <c r="A38" s="538" t="s">
        <v>2100</v>
      </c>
      <c r="B38" s="67" t="s">
        <v>2101</v>
      </c>
      <c r="C38" s="628" t="s">
        <v>3027</v>
      </c>
      <c r="D38" s="628" t="s">
        <v>3015</v>
      </c>
      <c r="E38" s="653" t="s">
        <v>3038</v>
      </c>
      <c r="F38" s="651" t="s">
        <v>2364</v>
      </c>
      <c r="G38" s="651" t="s">
        <v>2364</v>
      </c>
      <c r="H38" s="427" t="s">
        <v>2632</v>
      </c>
      <c r="I38" s="77">
        <v>3025.55</v>
      </c>
      <c r="J38" s="18"/>
      <c r="K38" s="76"/>
      <c r="L38" s="74">
        <f t="shared" ref="L38:L53" si="5">SUM(I38:K38)</f>
        <v>3025.55</v>
      </c>
      <c r="M38" s="624">
        <f>ABS(L38-L39)</f>
        <v>0.5</v>
      </c>
    </row>
    <row r="39" spans="1:14" ht="20.100000000000001" customHeight="1">
      <c r="A39" s="538" t="s">
        <v>2102</v>
      </c>
      <c r="B39" s="67" t="s">
        <v>2103</v>
      </c>
      <c r="C39" s="628"/>
      <c r="D39" s="628"/>
      <c r="E39" s="653"/>
      <c r="F39" s="603"/>
      <c r="G39" s="603"/>
      <c r="H39" s="427" t="s">
        <v>2385</v>
      </c>
      <c r="I39" s="77">
        <v>3026.05</v>
      </c>
      <c r="J39" s="18"/>
      <c r="K39" s="76"/>
      <c r="L39" s="74">
        <f t="shared" si="5"/>
        <v>3026.05</v>
      </c>
      <c r="M39" s="624"/>
    </row>
    <row r="40" spans="1:14" ht="20.100000000000001" customHeight="1">
      <c r="A40" s="538" t="s">
        <v>2104</v>
      </c>
      <c r="B40" s="67" t="s">
        <v>2105</v>
      </c>
      <c r="C40" s="628"/>
      <c r="D40" s="628"/>
      <c r="E40" s="653"/>
      <c r="F40" s="603"/>
      <c r="G40" s="603"/>
      <c r="H40" s="427" t="s">
        <v>2385</v>
      </c>
      <c r="I40" s="77">
        <v>2772.31</v>
      </c>
      <c r="J40" s="654" t="s">
        <v>2047</v>
      </c>
      <c r="K40" s="76"/>
      <c r="L40" s="74">
        <f t="shared" si="5"/>
        <v>2772.31</v>
      </c>
      <c r="M40" s="624">
        <f>ABS(L40-L41)</f>
        <v>0.73999999999978172</v>
      </c>
    </row>
    <row r="41" spans="1:14" ht="20.100000000000001" customHeight="1">
      <c r="A41" s="538" t="s">
        <v>2106</v>
      </c>
      <c r="B41" s="67" t="s">
        <v>565</v>
      </c>
      <c r="C41" s="628"/>
      <c r="D41" s="628"/>
      <c r="E41" s="653"/>
      <c r="F41" s="603"/>
      <c r="G41" s="603"/>
      <c r="H41" s="427" t="s">
        <v>2385</v>
      </c>
      <c r="I41" s="77">
        <v>2771.57</v>
      </c>
      <c r="J41" s="654"/>
      <c r="K41" s="76"/>
      <c r="L41" s="74">
        <f t="shared" si="5"/>
        <v>2771.57</v>
      </c>
      <c r="M41" s="624"/>
    </row>
    <row r="42" spans="1:14" ht="20.100000000000001" customHeight="1">
      <c r="A42" s="538" t="s">
        <v>2107</v>
      </c>
      <c r="B42" s="67" t="s">
        <v>2108</v>
      </c>
      <c r="C42" s="628"/>
      <c r="D42" s="628"/>
      <c r="E42" s="653"/>
      <c r="F42" s="603"/>
      <c r="G42" s="603"/>
      <c r="H42" s="427" t="s">
        <v>2385</v>
      </c>
      <c r="I42" s="77">
        <v>2834.5</v>
      </c>
      <c r="J42" s="654" t="s">
        <v>2047</v>
      </c>
      <c r="K42" s="76"/>
      <c r="L42" s="74">
        <f t="shared" si="5"/>
        <v>2834.5</v>
      </c>
      <c r="M42" s="624">
        <f>ABS(L42-L43)</f>
        <v>0.63999999999987267</v>
      </c>
    </row>
    <row r="43" spans="1:14" ht="20.100000000000001" customHeight="1">
      <c r="A43" s="538" t="s">
        <v>2109</v>
      </c>
      <c r="B43" s="67" t="s">
        <v>566</v>
      </c>
      <c r="C43" s="628"/>
      <c r="D43" s="628"/>
      <c r="E43" s="653"/>
      <c r="F43" s="603"/>
      <c r="G43" s="603"/>
      <c r="H43" s="427" t="s">
        <v>2385</v>
      </c>
      <c r="I43" s="77">
        <v>2833.86</v>
      </c>
      <c r="J43" s="654"/>
      <c r="K43" s="76"/>
      <c r="L43" s="74">
        <f t="shared" si="5"/>
        <v>2833.86</v>
      </c>
      <c r="M43" s="624"/>
    </row>
    <row r="44" spans="1:14" ht="20.100000000000001" customHeight="1">
      <c r="A44" s="538" t="s">
        <v>2110</v>
      </c>
      <c r="B44" s="67" t="s">
        <v>2111</v>
      </c>
      <c r="C44" s="628"/>
      <c r="D44" s="628"/>
      <c r="E44" s="653"/>
      <c r="F44" s="603"/>
      <c r="G44" s="603"/>
      <c r="H44" s="427" t="s">
        <v>2385</v>
      </c>
      <c r="I44" s="77">
        <v>3138.87</v>
      </c>
      <c r="J44" s="654" t="s">
        <v>2047</v>
      </c>
      <c r="K44" s="76"/>
      <c r="L44" s="74">
        <f t="shared" si="5"/>
        <v>3138.87</v>
      </c>
      <c r="M44" s="624">
        <f>ABS(L44-L45)</f>
        <v>0.9499999999998181</v>
      </c>
    </row>
    <row r="45" spans="1:14" ht="20.100000000000001" customHeight="1">
      <c r="A45" s="538" t="s">
        <v>2112</v>
      </c>
      <c r="B45" s="67" t="s">
        <v>567</v>
      </c>
      <c r="C45" s="628"/>
      <c r="D45" s="628"/>
      <c r="E45" s="653"/>
      <c r="F45" s="603"/>
      <c r="G45" s="603"/>
      <c r="H45" s="427" t="s">
        <v>2385</v>
      </c>
      <c r="I45" s="77">
        <v>3137.92</v>
      </c>
      <c r="J45" s="654"/>
      <c r="K45" s="76"/>
      <c r="L45" s="74">
        <f t="shared" si="5"/>
        <v>3137.92</v>
      </c>
      <c r="M45" s="624"/>
    </row>
    <row r="46" spans="1:14" ht="20.100000000000001" customHeight="1">
      <c r="A46" s="538" t="s">
        <v>2113</v>
      </c>
      <c r="B46" s="67" t="s">
        <v>2114</v>
      </c>
      <c r="C46" s="628"/>
      <c r="D46" s="628"/>
      <c r="E46" s="653"/>
      <c r="F46" s="603"/>
      <c r="G46" s="603"/>
      <c r="H46" s="427" t="s">
        <v>2385</v>
      </c>
      <c r="I46" s="77">
        <v>2963.88</v>
      </c>
      <c r="J46" s="654" t="s">
        <v>2041</v>
      </c>
      <c r="K46" s="76"/>
      <c r="L46" s="74">
        <f t="shared" si="5"/>
        <v>2963.88</v>
      </c>
      <c r="M46" s="624">
        <f>ABS(L46-L47)</f>
        <v>0.22000000000025466</v>
      </c>
    </row>
    <row r="47" spans="1:14" ht="20.100000000000001" customHeight="1">
      <c r="A47" s="538" t="s">
        <v>2115</v>
      </c>
      <c r="B47" s="67" t="s">
        <v>568</v>
      </c>
      <c r="C47" s="628"/>
      <c r="D47" s="628"/>
      <c r="E47" s="653"/>
      <c r="F47" s="603"/>
      <c r="G47" s="603"/>
      <c r="H47" s="427" t="s">
        <v>2385</v>
      </c>
      <c r="I47" s="77">
        <v>2963.66</v>
      </c>
      <c r="J47" s="654"/>
      <c r="K47" s="76"/>
      <c r="L47" s="74">
        <f t="shared" si="5"/>
        <v>2963.66</v>
      </c>
      <c r="M47" s="624"/>
    </row>
    <row r="48" spans="1:14" ht="20.100000000000001" customHeight="1">
      <c r="A48" s="538" t="s">
        <v>2116</v>
      </c>
      <c r="B48" s="67" t="s">
        <v>2117</v>
      </c>
      <c r="C48" s="628"/>
      <c r="D48" s="628"/>
      <c r="E48" s="653"/>
      <c r="F48" s="603"/>
      <c r="G48" s="603"/>
      <c r="H48" s="427" t="s">
        <v>2385</v>
      </c>
      <c r="I48" s="77">
        <v>3144.17</v>
      </c>
      <c r="J48" s="654" t="s">
        <v>2041</v>
      </c>
      <c r="K48" s="76"/>
      <c r="L48" s="74">
        <f t="shared" si="5"/>
        <v>3144.17</v>
      </c>
      <c r="M48" s="624">
        <f>ABS(L48-L49)</f>
        <v>0.84000000000014552</v>
      </c>
    </row>
    <row r="49" spans="1:13" ht="20.100000000000001" customHeight="1">
      <c r="A49" s="538" t="s">
        <v>2118</v>
      </c>
      <c r="B49" s="67" t="s">
        <v>569</v>
      </c>
      <c r="C49" s="628"/>
      <c r="D49" s="628"/>
      <c r="E49" s="653"/>
      <c r="F49" s="603"/>
      <c r="G49" s="603"/>
      <c r="H49" s="427" t="s">
        <v>2385</v>
      </c>
      <c r="I49" s="77">
        <v>3143.33</v>
      </c>
      <c r="J49" s="654"/>
      <c r="K49" s="76"/>
      <c r="L49" s="74">
        <f t="shared" si="5"/>
        <v>3143.33</v>
      </c>
      <c r="M49" s="624"/>
    </row>
    <row r="50" spans="1:13" ht="20.100000000000001" customHeight="1">
      <c r="A50" s="538" t="s">
        <v>2119</v>
      </c>
      <c r="B50" s="67" t="s">
        <v>2120</v>
      </c>
      <c r="C50" s="628"/>
      <c r="D50" s="628"/>
      <c r="E50" s="653"/>
      <c r="F50" s="603"/>
      <c r="G50" s="603"/>
      <c r="H50" s="427" t="s">
        <v>2385</v>
      </c>
      <c r="I50" s="77">
        <v>3178.04</v>
      </c>
      <c r="J50" s="654" t="s">
        <v>2041</v>
      </c>
      <c r="K50" s="76"/>
      <c r="L50" s="74">
        <f t="shared" si="5"/>
        <v>3178.04</v>
      </c>
      <c r="M50" s="624">
        <f>ABS(L50-L51)</f>
        <v>0.88000000000010914</v>
      </c>
    </row>
    <row r="51" spans="1:13" ht="20.100000000000001" customHeight="1">
      <c r="A51" s="538" t="s">
        <v>2121</v>
      </c>
      <c r="B51" s="67" t="s">
        <v>570</v>
      </c>
      <c r="C51" s="628"/>
      <c r="D51" s="628"/>
      <c r="E51" s="653"/>
      <c r="F51" s="603"/>
      <c r="G51" s="603"/>
      <c r="H51" s="427" t="s">
        <v>2385</v>
      </c>
      <c r="I51" s="77">
        <v>3178.92</v>
      </c>
      <c r="J51" s="654"/>
      <c r="K51" s="76"/>
      <c r="L51" s="74">
        <f t="shared" si="5"/>
        <v>3178.92</v>
      </c>
      <c r="M51" s="624"/>
    </row>
    <row r="52" spans="1:13" ht="20.100000000000001" customHeight="1">
      <c r="A52" s="538" t="s">
        <v>2122</v>
      </c>
      <c r="B52" s="67" t="s">
        <v>2123</v>
      </c>
      <c r="C52" s="628"/>
      <c r="D52" s="628"/>
      <c r="E52" s="653"/>
      <c r="F52" s="603"/>
      <c r="G52" s="603"/>
      <c r="H52" s="427" t="s">
        <v>2385</v>
      </c>
      <c r="I52" s="77">
        <v>3361.38</v>
      </c>
      <c r="J52" s="654" t="s">
        <v>2041</v>
      </c>
      <c r="K52" s="76"/>
      <c r="L52" s="74">
        <f t="shared" si="5"/>
        <v>3361.38</v>
      </c>
      <c r="M52" s="624">
        <f>ABS(L52-L53)</f>
        <v>0.11000000000012733</v>
      </c>
    </row>
    <row r="53" spans="1:13" ht="20.100000000000001" customHeight="1">
      <c r="A53" s="538" t="s">
        <v>2124</v>
      </c>
      <c r="B53" s="67" t="s">
        <v>571</v>
      </c>
      <c r="C53" s="628"/>
      <c r="D53" s="628"/>
      <c r="E53" s="653"/>
      <c r="F53" s="604"/>
      <c r="G53" s="604"/>
      <c r="H53" s="427" t="s">
        <v>2385</v>
      </c>
      <c r="I53" s="77">
        <v>3361.27</v>
      </c>
      <c r="J53" s="654"/>
      <c r="K53" s="76"/>
      <c r="L53" s="74">
        <f t="shared" si="5"/>
        <v>3361.27</v>
      </c>
      <c r="M53" s="624"/>
    </row>
    <row r="54" spans="1:13" ht="20.100000000000001" customHeight="1">
      <c r="A54" s="538" t="s">
        <v>2125</v>
      </c>
      <c r="B54" s="67" t="s">
        <v>2126</v>
      </c>
      <c r="C54" s="628"/>
      <c r="D54" s="628"/>
      <c r="E54" s="653"/>
      <c r="F54" s="656" t="s">
        <v>2041</v>
      </c>
      <c r="G54" s="654" t="s">
        <v>2041</v>
      </c>
      <c r="H54" s="654" t="s">
        <v>2041</v>
      </c>
      <c r="I54" s="654" t="s">
        <v>2041</v>
      </c>
      <c r="J54" s="654" t="s">
        <v>2041</v>
      </c>
      <c r="K54" s="654" t="s">
        <v>2041</v>
      </c>
      <c r="L54" s="654" t="s">
        <v>2041</v>
      </c>
      <c r="M54" s="657" t="s">
        <v>2041</v>
      </c>
    </row>
    <row r="55" spans="1:13" ht="20.100000000000001" customHeight="1">
      <c r="A55" s="538" t="s">
        <v>2127</v>
      </c>
      <c r="B55" s="67" t="s">
        <v>572</v>
      </c>
      <c r="C55" s="628"/>
      <c r="D55" s="628"/>
      <c r="E55" s="653"/>
      <c r="F55" s="656"/>
      <c r="G55" s="654"/>
      <c r="H55" s="654"/>
      <c r="I55" s="654"/>
      <c r="J55" s="654"/>
      <c r="K55" s="654"/>
      <c r="L55" s="654"/>
      <c r="M55" s="657"/>
    </row>
    <row r="56" spans="1:13" ht="20.100000000000001" customHeight="1">
      <c r="A56" s="538" t="s">
        <v>2128</v>
      </c>
      <c r="B56" s="67" t="s">
        <v>2129</v>
      </c>
      <c r="C56" s="628"/>
      <c r="D56" s="628"/>
      <c r="E56" s="653"/>
      <c r="F56" s="656" t="s">
        <v>2041</v>
      </c>
      <c r="G56" s="654" t="s">
        <v>2041</v>
      </c>
      <c r="H56" s="654" t="s">
        <v>2041</v>
      </c>
      <c r="I56" s="654" t="s">
        <v>2041</v>
      </c>
      <c r="J56" s="654" t="s">
        <v>2041</v>
      </c>
      <c r="K56" s="654" t="s">
        <v>2041</v>
      </c>
      <c r="L56" s="654" t="s">
        <v>2041</v>
      </c>
      <c r="M56" s="657" t="s">
        <v>2041</v>
      </c>
    </row>
    <row r="57" spans="1:13" ht="20.100000000000001" customHeight="1">
      <c r="A57" s="538" t="s">
        <v>2130</v>
      </c>
      <c r="B57" s="67" t="s">
        <v>573</v>
      </c>
      <c r="C57" s="628"/>
      <c r="D57" s="628"/>
      <c r="E57" s="653"/>
      <c r="F57" s="656"/>
      <c r="G57" s="654"/>
      <c r="H57" s="654"/>
      <c r="I57" s="654"/>
      <c r="J57" s="654"/>
      <c r="K57" s="654"/>
      <c r="L57" s="654"/>
      <c r="M57" s="657"/>
    </row>
    <row r="58" spans="1:13" ht="20.100000000000001" customHeight="1">
      <c r="A58" s="538" t="s">
        <v>2131</v>
      </c>
      <c r="B58" s="67" t="s">
        <v>2132</v>
      </c>
      <c r="C58" s="628"/>
      <c r="D58" s="628"/>
      <c r="E58" s="653"/>
      <c r="F58" s="656" t="s">
        <v>2041</v>
      </c>
      <c r="G58" s="654" t="s">
        <v>2041</v>
      </c>
      <c r="H58" s="654" t="s">
        <v>2041</v>
      </c>
      <c r="I58" s="654" t="s">
        <v>2041</v>
      </c>
      <c r="J58" s="654" t="s">
        <v>2041</v>
      </c>
      <c r="K58" s="654" t="s">
        <v>2041</v>
      </c>
      <c r="L58" s="654" t="s">
        <v>2041</v>
      </c>
      <c r="M58" s="657" t="s">
        <v>2041</v>
      </c>
    </row>
    <row r="59" spans="1:13" ht="20.100000000000001" customHeight="1">
      <c r="A59" s="538" t="s">
        <v>2133</v>
      </c>
      <c r="B59" s="67" t="s">
        <v>574</v>
      </c>
      <c r="C59" s="628"/>
      <c r="D59" s="628"/>
      <c r="E59" s="653"/>
      <c r="F59" s="656"/>
      <c r="G59" s="654"/>
      <c r="H59" s="654"/>
      <c r="I59" s="654"/>
      <c r="J59" s="654"/>
      <c r="K59" s="654"/>
      <c r="L59" s="654"/>
      <c r="M59" s="657"/>
    </row>
    <row r="60" spans="1:13" ht="20.100000000000001" customHeight="1">
      <c r="A60" s="538" t="s">
        <v>2134</v>
      </c>
      <c r="B60" s="67" t="s">
        <v>2135</v>
      </c>
      <c r="C60" s="628"/>
      <c r="D60" s="628"/>
      <c r="E60" s="653"/>
      <c r="F60" s="656" t="s">
        <v>2041</v>
      </c>
      <c r="G60" s="654" t="s">
        <v>2041</v>
      </c>
      <c r="H60" s="654" t="s">
        <v>2041</v>
      </c>
      <c r="I60" s="654" t="s">
        <v>2041</v>
      </c>
      <c r="J60" s="654" t="s">
        <v>2041</v>
      </c>
      <c r="K60" s="654" t="s">
        <v>2041</v>
      </c>
      <c r="L60" s="654" t="s">
        <v>2041</v>
      </c>
      <c r="M60" s="657" t="s">
        <v>2041</v>
      </c>
    </row>
    <row r="61" spans="1:13" ht="20.100000000000001" customHeight="1">
      <c r="A61" s="538" t="s">
        <v>2136</v>
      </c>
      <c r="B61" s="67" t="s">
        <v>575</v>
      </c>
      <c r="C61" s="628"/>
      <c r="D61" s="628"/>
      <c r="E61" s="653"/>
      <c r="F61" s="656"/>
      <c r="G61" s="654"/>
      <c r="H61" s="654"/>
      <c r="I61" s="654"/>
      <c r="J61" s="654"/>
      <c r="K61" s="654"/>
      <c r="L61" s="654"/>
      <c r="M61" s="657"/>
    </row>
    <row r="62" spans="1:13" ht="20.100000000000001" customHeight="1">
      <c r="A62" s="538" t="s">
        <v>2137</v>
      </c>
      <c r="B62" s="67" t="s">
        <v>2138</v>
      </c>
      <c r="C62" s="628"/>
      <c r="D62" s="628"/>
      <c r="E62" s="653"/>
      <c r="F62" s="656" t="s">
        <v>2041</v>
      </c>
      <c r="G62" s="654" t="s">
        <v>2041</v>
      </c>
      <c r="H62" s="654" t="s">
        <v>2041</v>
      </c>
      <c r="I62" s="654" t="s">
        <v>2041</v>
      </c>
      <c r="J62" s="654" t="s">
        <v>2041</v>
      </c>
      <c r="K62" s="654" t="s">
        <v>2041</v>
      </c>
      <c r="L62" s="654" t="s">
        <v>2041</v>
      </c>
      <c r="M62" s="657" t="s">
        <v>2041</v>
      </c>
    </row>
    <row r="63" spans="1:13" ht="20.100000000000001" customHeight="1">
      <c r="A63" s="538" t="s">
        <v>2139</v>
      </c>
      <c r="B63" s="67" t="s">
        <v>576</v>
      </c>
      <c r="C63" s="628"/>
      <c r="D63" s="628"/>
      <c r="E63" s="653"/>
      <c r="F63" s="656"/>
      <c r="G63" s="654"/>
      <c r="H63" s="654"/>
      <c r="I63" s="654"/>
      <c r="J63" s="654"/>
      <c r="K63" s="654"/>
      <c r="L63" s="654"/>
      <c r="M63" s="657"/>
    </row>
    <row r="64" spans="1:13" ht="20.100000000000001" customHeight="1">
      <c r="A64" s="538" t="s">
        <v>2140</v>
      </c>
      <c r="B64" s="67" t="s">
        <v>2141</v>
      </c>
      <c r="C64" s="628"/>
      <c r="D64" s="628"/>
      <c r="E64" s="653"/>
      <c r="F64" s="656" t="s">
        <v>2041</v>
      </c>
      <c r="G64" s="654" t="s">
        <v>2041</v>
      </c>
      <c r="H64" s="654" t="s">
        <v>2041</v>
      </c>
      <c r="I64" s="654" t="s">
        <v>2041</v>
      </c>
      <c r="J64" s="654" t="s">
        <v>2041</v>
      </c>
      <c r="K64" s="654" t="s">
        <v>2041</v>
      </c>
      <c r="L64" s="654" t="s">
        <v>2041</v>
      </c>
      <c r="M64" s="657" t="s">
        <v>2041</v>
      </c>
    </row>
    <row r="65" spans="1:13" ht="20.100000000000001" customHeight="1">
      <c r="A65" s="538" t="s">
        <v>2142</v>
      </c>
      <c r="B65" s="67" t="s">
        <v>1563</v>
      </c>
      <c r="C65" s="628"/>
      <c r="D65" s="628"/>
      <c r="E65" s="653"/>
      <c r="F65" s="656"/>
      <c r="G65" s="654"/>
      <c r="H65" s="654"/>
      <c r="I65" s="654"/>
      <c r="J65" s="654"/>
      <c r="K65" s="654"/>
      <c r="L65" s="654"/>
      <c r="M65" s="657"/>
    </row>
    <row r="66" spans="1:13" ht="20.100000000000001" customHeight="1">
      <c r="A66" s="538" t="s">
        <v>2143</v>
      </c>
      <c r="B66" s="67" t="s">
        <v>2144</v>
      </c>
      <c r="C66" s="628"/>
      <c r="D66" s="628"/>
      <c r="E66" s="653"/>
      <c r="F66" s="656" t="s">
        <v>2041</v>
      </c>
      <c r="G66" s="654" t="s">
        <v>2041</v>
      </c>
      <c r="H66" s="654" t="s">
        <v>2041</v>
      </c>
      <c r="I66" s="654" t="s">
        <v>2041</v>
      </c>
      <c r="J66" s="654" t="s">
        <v>2041</v>
      </c>
      <c r="K66" s="654" t="s">
        <v>2041</v>
      </c>
      <c r="L66" s="654" t="s">
        <v>2041</v>
      </c>
      <c r="M66" s="657" t="s">
        <v>2041</v>
      </c>
    </row>
    <row r="67" spans="1:13" ht="20.100000000000001" customHeight="1">
      <c r="A67" s="538" t="s">
        <v>2145</v>
      </c>
      <c r="B67" s="67" t="s">
        <v>1564</v>
      </c>
      <c r="C67" s="628"/>
      <c r="D67" s="628"/>
      <c r="E67" s="653"/>
      <c r="F67" s="656"/>
      <c r="G67" s="654"/>
      <c r="H67" s="654"/>
      <c r="I67" s="654"/>
      <c r="J67" s="654"/>
      <c r="K67" s="654"/>
      <c r="L67" s="654"/>
      <c r="M67" s="657"/>
    </row>
    <row r="68" spans="1:13" ht="20.100000000000001" customHeight="1">
      <c r="A68" s="538" t="s">
        <v>2146</v>
      </c>
      <c r="B68" s="67" t="s">
        <v>2147</v>
      </c>
      <c r="C68" s="628"/>
      <c r="D68" s="628"/>
      <c r="E68" s="653"/>
      <c r="F68" s="656" t="s">
        <v>2041</v>
      </c>
      <c r="G68" s="654" t="s">
        <v>2041</v>
      </c>
      <c r="H68" s="654" t="s">
        <v>2041</v>
      </c>
      <c r="I68" s="654" t="s">
        <v>2041</v>
      </c>
      <c r="J68" s="654" t="s">
        <v>2041</v>
      </c>
      <c r="K68" s="654" t="s">
        <v>2041</v>
      </c>
      <c r="L68" s="654" t="s">
        <v>2041</v>
      </c>
      <c r="M68" s="657" t="s">
        <v>2041</v>
      </c>
    </row>
    <row r="69" spans="1:13" ht="20.100000000000001" customHeight="1">
      <c r="A69" s="538" t="s">
        <v>2148</v>
      </c>
      <c r="B69" s="67" t="s">
        <v>283</v>
      </c>
      <c r="C69" s="628"/>
      <c r="D69" s="628"/>
      <c r="E69" s="653"/>
      <c r="F69" s="656"/>
      <c r="G69" s="654"/>
      <c r="H69" s="654"/>
      <c r="I69" s="654"/>
      <c r="J69" s="654"/>
      <c r="K69" s="654"/>
      <c r="L69" s="654"/>
      <c r="M69" s="657"/>
    </row>
    <row r="70" spans="1:13">
      <c r="A70" s="203"/>
      <c r="B70" s="73"/>
      <c r="C70" s="69"/>
      <c r="D70" s="69"/>
      <c r="E70" s="226"/>
      <c r="F70" s="47"/>
      <c r="G70" s="39"/>
      <c r="H70" s="50" t="s">
        <v>2388</v>
      </c>
      <c r="I70" s="39"/>
      <c r="J70" s="40"/>
      <c r="K70" s="290"/>
      <c r="L70" s="290" t="s">
        <v>2632</v>
      </c>
      <c r="M70" s="291" t="s">
        <v>2365</v>
      </c>
    </row>
    <row r="71" spans="1:13" ht="20.100000000000001" customHeight="1">
      <c r="A71" s="538" t="s">
        <v>2149</v>
      </c>
      <c r="B71" s="67" t="s">
        <v>2150</v>
      </c>
      <c r="C71" s="628" t="s">
        <v>3030</v>
      </c>
      <c r="D71" s="628" t="s">
        <v>3039</v>
      </c>
      <c r="E71" s="653" t="s">
        <v>3040</v>
      </c>
      <c r="F71" s="651" t="s">
        <v>2364</v>
      </c>
      <c r="G71" s="651" t="s">
        <v>2364</v>
      </c>
      <c r="H71" s="427" t="s">
        <v>2385</v>
      </c>
      <c r="I71" s="77">
        <v>3228.52</v>
      </c>
      <c r="J71" s="18"/>
      <c r="K71" s="76"/>
      <c r="L71" s="74">
        <f t="shared" ref="L71:L86" si="6">SUM(I71:K71)</f>
        <v>3228.52</v>
      </c>
      <c r="M71" s="624">
        <f>ABS(L71-L72)</f>
        <v>0.98000000000001819</v>
      </c>
    </row>
    <row r="72" spans="1:13" ht="20.100000000000001" customHeight="1">
      <c r="A72" s="538" t="s">
        <v>2151</v>
      </c>
      <c r="B72" s="67" t="s">
        <v>2152</v>
      </c>
      <c r="C72" s="628"/>
      <c r="D72" s="628"/>
      <c r="E72" s="653"/>
      <c r="F72" s="603"/>
      <c r="G72" s="603"/>
      <c r="H72" s="427" t="s">
        <v>2385</v>
      </c>
      <c r="I72" s="77">
        <v>3229.5</v>
      </c>
      <c r="J72" s="18"/>
      <c r="K72" s="76"/>
      <c r="L72" s="74">
        <f t="shared" si="6"/>
        <v>3229.5</v>
      </c>
      <c r="M72" s="624"/>
    </row>
    <row r="73" spans="1:13" ht="20.100000000000001" customHeight="1">
      <c r="A73" s="538" t="s">
        <v>2153</v>
      </c>
      <c r="B73" s="67" t="s">
        <v>2154</v>
      </c>
      <c r="C73" s="628"/>
      <c r="D73" s="628"/>
      <c r="E73" s="653"/>
      <c r="F73" s="603"/>
      <c r="G73" s="603"/>
      <c r="H73" s="427" t="s">
        <v>2385</v>
      </c>
      <c r="I73" s="77">
        <v>3495.51</v>
      </c>
      <c r="J73" s="654" t="s">
        <v>25</v>
      </c>
      <c r="K73" s="76"/>
      <c r="L73" s="74">
        <f t="shared" si="6"/>
        <v>3495.51</v>
      </c>
      <c r="M73" s="624">
        <f>ABS(L73-L74)</f>
        <v>0.8999999999996362</v>
      </c>
    </row>
    <row r="74" spans="1:13" ht="20.100000000000001" customHeight="1">
      <c r="A74" s="538" t="s">
        <v>2155</v>
      </c>
      <c r="B74" s="67" t="s">
        <v>1256</v>
      </c>
      <c r="C74" s="628"/>
      <c r="D74" s="628"/>
      <c r="E74" s="653"/>
      <c r="F74" s="603"/>
      <c r="G74" s="603"/>
      <c r="H74" s="427" t="s">
        <v>2385</v>
      </c>
      <c r="I74" s="77">
        <v>3496.41</v>
      </c>
      <c r="J74" s="654"/>
      <c r="K74" s="76"/>
      <c r="L74" s="74">
        <f t="shared" si="6"/>
        <v>3496.41</v>
      </c>
      <c r="M74" s="624"/>
    </row>
    <row r="75" spans="1:13" ht="20.100000000000001" customHeight="1">
      <c r="A75" s="538" t="s">
        <v>2156</v>
      </c>
      <c r="B75" s="67" t="s">
        <v>2157</v>
      </c>
      <c r="C75" s="628"/>
      <c r="D75" s="628"/>
      <c r="E75" s="653"/>
      <c r="F75" s="603"/>
      <c r="G75" s="603"/>
      <c r="H75" s="427" t="s">
        <v>2385</v>
      </c>
      <c r="I75" s="77">
        <v>3495.06</v>
      </c>
      <c r="J75" s="654" t="s">
        <v>25</v>
      </c>
      <c r="K75" s="76"/>
      <c r="L75" s="74">
        <f t="shared" si="6"/>
        <v>3495.06</v>
      </c>
      <c r="M75" s="624">
        <f>ABS(L75-L76)</f>
        <v>0.34999999999990905</v>
      </c>
    </row>
    <row r="76" spans="1:13" ht="20.100000000000001" customHeight="1">
      <c r="A76" s="538" t="s">
        <v>2158</v>
      </c>
      <c r="B76" s="67" t="s">
        <v>1257</v>
      </c>
      <c r="C76" s="628"/>
      <c r="D76" s="628"/>
      <c r="E76" s="653"/>
      <c r="F76" s="603"/>
      <c r="G76" s="603"/>
      <c r="H76" s="427" t="s">
        <v>2385</v>
      </c>
      <c r="I76" s="77">
        <v>3495.41</v>
      </c>
      <c r="J76" s="654"/>
      <c r="K76" s="76"/>
      <c r="L76" s="74">
        <f t="shared" si="6"/>
        <v>3495.41</v>
      </c>
      <c r="M76" s="624"/>
    </row>
    <row r="77" spans="1:13" ht="20.100000000000001" customHeight="1">
      <c r="A77" s="538" t="s">
        <v>2159</v>
      </c>
      <c r="B77" s="67" t="s">
        <v>2160</v>
      </c>
      <c r="C77" s="628"/>
      <c r="D77" s="628"/>
      <c r="E77" s="653"/>
      <c r="F77" s="603"/>
      <c r="G77" s="603"/>
      <c r="H77" s="427" t="s">
        <v>2385</v>
      </c>
      <c r="I77" s="77">
        <v>4859.92</v>
      </c>
      <c r="J77" s="654" t="s">
        <v>25</v>
      </c>
      <c r="K77" s="76"/>
      <c r="L77" s="74">
        <f t="shared" si="6"/>
        <v>4859.92</v>
      </c>
      <c r="M77" s="624">
        <f>ABS(L77-L78)</f>
        <v>0.72000000000025466</v>
      </c>
    </row>
    <row r="78" spans="1:13" ht="20.100000000000001" customHeight="1">
      <c r="A78" s="538" t="s">
        <v>2161</v>
      </c>
      <c r="B78" s="67" t="s">
        <v>1258</v>
      </c>
      <c r="C78" s="628"/>
      <c r="D78" s="628"/>
      <c r="E78" s="653"/>
      <c r="F78" s="603"/>
      <c r="G78" s="603"/>
      <c r="H78" s="427" t="s">
        <v>2385</v>
      </c>
      <c r="I78" s="77">
        <v>4859.2</v>
      </c>
      <c r="J78" s="654"/>
      <c r="K78" s="76"/>
      <c r="L78" s="74">
        <f t="shared" si="6"/>
        <v>4859.2</v>
      </c>
      <c r="M78" s="624"/>
    </row>
    <row r="79" spans="1:13" ht="20.100000000000001" customHeight="1">
      <c r="A79" s="538" t="s">
        <v>2162</v>
      </c>
      <c r="B79" s="67" t="s">
        <v>2163</v>
      </c>
      <c r="C79" s="628"/>
      <c r="D79" s="628"/>
      <c r="E79" s="653"/>
      <c r="F79" s="603"/>
      <c r="G79" s="603"/>
      <c r="H79" s="427" t="s">
        <v>2385</v>
      </c>
      <c r="I79" s="77">
        <v>5123.07</v>
      </c>
      <c r="J79" s="654" t="s">
        <v>25</v>
      </c>
      <c r="K79" s="76"/>
      <c r="L79" s="74">
        <f t="shared" si="6"/>
        <v>5123.07</v>
      </c>
      <c r="M79" s="624">
        <f>ABS(L79-L80)</f>
        <v>5.0000000000181899E-2</v>
      </c>
    </row>
    <row r="80" spans="1:13" ht="20.100000000000001" customHeight="1">
      <c r="A80" s="538" t="s">
        <v>2164</v>
      </c>
      <c r="B80" s="67" t="s">
        <v>1259</v>
      </c>
      <c r="C80" s="628"/>
      <c r="D80" s="628"/>
      <c r="E80" s="653"/>
      <c r="F80" s="603"/>
      <c r="G80" s="603"/>
      <c r="H80" s="427" t="s">
        <v>2385</v>
      </c>
      <c r="I80" s="77">
        <v>5123.12</v>
      </c>
      <c r="J80" s="654"/>
      <c r="K80" s="76"/>
      <c r="L80" s="74">
        <f t="shared" si="6"/>
        <v>5123.12</v>
      </c>
      <c r="M80" s="624"/>
    </row>
    <row r="81" spans="1:13" ht="20.100000000000001" customHeight="1">
      <c r="A81" s="538" t="s">
        <v>2165</v>
      </c>
      <c r="B81" s="67" t="s">
        <v>2166</v>
      </c>
      <c r="C81" s="628"/>
      <c r="D81" s="628"/>
      <c r="E81" s="653"/>
      <c r="F81" s="603"/>
      <c r="G81" s="603"/>
      <c r="H81" s="427" t="s">
        <v>2385</v>
      </c>
      <c r="I81" s="77">
        <v>3996.51</v>
      </c>
      <c r="J81" s="654" t="s">
        <v>25</v>
      </c>
      <c r="K81" s="76"/>
      <c r="L81" s="74">
        <f t="shared" si="6"/>
        <v>3996.51</v>
      </c>
      <c r="M81" s="624">
        <f>ABS(L81-L82)</f>
        <v>0.22999999999956344</v>
      </c>
    </row>
    <row r="82" spans="1:13" ht="20.100000000000001" customHeight="1">
      <c r="A82" s="538" t="s">
        <v>2167</v>
      </c>
      <c r="B82" s="67" t="s">
        <v>1260</v>
      </c>
      <c r="C82" s="628"/>
      <c r="D82" s="628"/>
      <c r="E82" s="653"/>
      <c r="F82" s="603"/>
      <c r="G82" s="603"/>
      <c r="H82" s="427" t="s">
        <v>2385</v>
      </c>
      <c r="I82" s="77">
        <v>3996.74</v>
      </c>
      <c r="J82" s="654"/>
      <c r="K82" s="76"/>
      <c r="L82" s="74">
        <f t="shared" si="6"/>
        <v>3996.74</v>
      </c>
      <c r="M82" s="624"/>
    </row>
    <row r="83" spans="1:13" ht="20.100000000000001" customHeight="1">
      <c r="A83" s="538" t="s">
        <v>2168</v>
      </c>
      <c r="B83" s="67" t="s">
        <v>2169</v>
      </c>
      <c r="C83" s="628"/>
      <c r="D83" s="628"/>
      <c r="E83" s="653"/>
      <c r="F83" s="603"/>
      <c r="G83" s="603"/>
      <c r="H83" s="427" t="s">
        <v>2385</v>
      </c>
      <c r="I83" s="77">
        <v>4334.41</v>
      </c>
      <c r="J83" s="654" t="s">
        <v>25</v>
      </c>
      <c r="K83" s="76"/>
      <c r="L83" s="74">
        <f t="shared" si="6"/>
        <v>4334.41</v>
      </c>
      <c r="M83" s="624">
        <f>ABS(L83-L84)</f>
        <v>0.84000000000014552</v>
      </c>
    </row>
    <row r="84" spans="1:13" ht="20.100000000000001" customHeight="1">
      <c r="A84" s="538" t="s">
        <v>2170</v>
      </c>
      <c r="B84" s="67" t="s">
        <v>1261</v>
      </c>
      <c r="C84" s="628"/>
      <c r="D84" s="628"/>
      <c r="E84" s="653"/>
      <c r="F84" s="603"/>
      <c r="G84" s="603"/>
      <c r="H84" s="427" t="s">
        <v>2385</v>
      </c>
      <c r="I84" s="77">
        <v>4333.57</v>
      </c>
      <c r="J84" s="654"/>
      <c r="K84" s="76"/>
      <c r="L84" s="74">
        <f t="shared" si="6"/>
        <v>4333.57</v>
      </c>
      <c r="M84" s="624"/>
    </row>
    <row r="85" spans="1:13" ht="20.100000000000001" customHeight="1">
      <c r="A85" s="538" t="s">
        <v>2171</v>
      </c>
      <c r="B85" s="67" t="s">
        <v>2172</v>
      </c>
      <c r="C85" s="628"/>
      <c r="D85" s="628"/>
      <c r="E85" s="653"/>
      <c r="F85" s="603"/>
      <c r="G85" s="603"/>
      <c r="H85" s="427" t="s">
        <v>2385</v>
      </c>
      <c r="I85" s="77">
        <v>4787.58</v>
      </c>
      <c r="J85" s="654" t="s">
        <v>25</v>
      </c>
      <c r="K85" s="76"/>
      <c r="L85" s="74">
        <f t="shared" si="6"/>
        <v>4787.58</v>
      </c>
      <c r="M85" s="624">
        <f>ABS(L85-L86)</f>
        <v>0.36999999999989086</v>
      </c>
    </row>
    <row r="86" spans="1:13" ht="20.100000000000001" customHeight="1">
      <c r="A86" s="538" t="s">
        <v>2173</v>
      </c>
      <c r="B86" s="67" t="s">
        <v>1262</v>
      </c>
      <c r="C86" s="628"/>
      <c r="D86" s="628"/>
      <c r="E86" s="653"/>
      <c r="F86" s="604"/>
      <c r="G86" s="604"/>
      <c r="H86" s="427" t="s">
        <v>2385</v>
      </c>
      <c r="I86" s="77">
        <v>4787.95</v>
      </c>
      <c r="J86" s="654"/>
      <c r="K86" s="76"/>
      <c r="L86" s="74">
        <f t="shared" si="6"/>
        <v>4787.95</v>
      </c>
      <c r="M86" s="624"/>
    </row>
    <row r="87" spans="1:13" ht="20.100000000000001" customHeight="1">
      <c r="A87" s="538" t="s">
        <v>2174</v>
      </c>
      <c r="B87" s="67" t="s">
        <v>2175</v>
      </c>
      <c r="C87" s="628"/>
      <c r="D87" s="628"/>
      <c r="E87" s="653"/>
      <c r="F87" s="656" t="s">
        <v>2041</v>
      </c>
      <c r="G87" s="654" t="s">
        <v>2041</v>
      </c>
      <c r="H87" s="654" t="s">
        <v>2041</v>
      </c>
      <c r="I87" s="654" t="s">
        <v>2041</v>
      </c>
      <c r="J87" s="654" t="s">
        <v>2041</v>
      </c>
      <c r="K87" s="654" t="s">
        <v>2041</v>
      </c>
      <c r="L87" s="654" t="s">
        <v>2041</v>
      </c>
      <c r="M87" s="657" t="s">
        <v>2041</v>
      </c>
    </row>
    <row r="88" spans="1:13" ht="20.100000000000001" customHeight="1">
      <c r="A88" s="538" t="s">
        <v>2176</v>
      </c>
      <c r="B88" s="67" t="s">
        <v>1263</v>
      </c>
      <c r="C88" s="628"/>
      <c r="D88" s="628"/>
      <c r="E88" s="653"/>
      <c r="F88" s="656"/>
      <c r="G88" s="654"/>
      <c r="H88" s="654"/>
      <c r="I88" s="654"/>
      <c r="J88" s="654"/>
      <c r="K88" s="654"/>
      <c r="L88" s="654"/>
      <c r="M88" s="657"/>
    </row>
    <row r="89" spans="1:13" ht="20.100000000000001" customHeight="1">
      <c r="A89" s="538" t="s">
        <v>2177</v>
      </c>
      <c r="B89" s="67" t="s">
        <v>2178</v>
      </c>
      <c r="C89" s="628"/>
      <c r="D89" s="628"/>
      <c r="E89" s="653"/>
      <c r="F89" s="656" t="s">
        <v>2041</v>
      </c>
      <c r="G89" s="654" t="s">
        <v>2041</v>
      </c>
      <c r="H89" s="654" t="s">
        <v>2041</v>
      </c>
      <c r="I89" s="654" t="s">
        <v>2041</v>
      </c>
      <c r="J89" s="654" t="s">
        <v>2041</v>
      </c>
      <c r="K89" s="654" t="s">
        <v>2041</v>
      </c>
      <c r="L89" s="654" t="s">
        <v>2041</v>
      </c>
      <c r="M89" s="657" t="s">
        <v>2041</v>
      </c>
    </row>
    <row r="90" spans="1:13" ht="20.100000000000001" customHeight="1">
      <c r="A90" s="538" t="s">
        <v>2179</v>
      </c>
      <c r="B90" s="67" t="s">
        <v>1264</v>
      </c>
      <c r="C90" s="628"/>
      <c r="D90" s="628"/>
      <c r="E90" s="653"/>
      <c r="F90" s="656"/>
      <c r="G90" s="654"/>
      <c r="H90" s="654"/>
      <c r="I90" s="654"/>
      <c r="J90" s="654"/>
      <c r="K90" s="654"/>
      <c r="L90" s="654"/>
      <c r="M90" s="657"/>
    </row>
    <row r="91" spans="1:13" ht="20.100000000000001" customHeight="1">
      <c r="A91" s="538" t="s">
        <v>2180</v>
      </c>
      <c r="B91" s="67" t="s">
        <v>2181</v>
      </c>
      <c r="C91" s="628"/>
      <c r="D91" s="628"/>
      <c r="E91" s="653"/>
      <c r="F91" s="656" t="s">
        <v>2041</v>
      </c>
      <c r="G91" s="654" t="s">
        <v>2041</v>
      </c>
      <c r="H91" s="654" t="s">
        <v>2041</v>
      </c>
      <c r="I91" s="654" t="s">
        <v>2041</v>
      </c>
      <c r="J91" s="654" t="s">
        <v>2041</v>
      </c>
      <c r="K91" s="654" t="s">
        <v>2041</v>
      </c>
      <c r="L91" s="654" t="s">
        <v>2041</v>
      </c>
      <c r="M91" s="657" t="s">
        <v>2041</v>
      </c>
    </row>
    <row r="92" spans="1:13" ht="20.100000000000001" customHeight="1">
      <c r="A92" s="538" t="s">
        <v>2182</v>
      </c>
      <c r="B92" s="67" t="s">
        <v>1265</v>
      </c>
      <c r="C92" s="628"/>
      <c r="D92" s="628"/>
      <c r="E92" s="653"/>
      <c r="F92" s="656"/>
      <c r="G92" s="654"/>
      <c r="H92" s="654"/>
      <c r="I92" s="654"/>
      <c r="J92" s="654"/>
      <c r="K92" s="654"/>
      <c r="L92" s="654"/>
      <c r="M92" s="657"/>
    </row>
    <row r="93" spans="1:13" ht="20.100000000000001" customHeight="1">
      <c r="A93" s="538" t="s">
        <v>2183</v>
      </c>
      <c r="B93" s="67" t="s">
        <v>2184</v>
      </c>
      <c r="C93" s="628"/>
      <c r="D93" s="628"/>
      <c r="E93" s="653"/>
      <c r="F93" s="656" t="s">
        <v>2041</v>
      </c>
      <c r="G93" s="654" t="s">
        <v>2041</v>
      </c>
      <c r="H93" s="654" t="s">
        <v>2041</v>
      </c>
      <c r="I93" s="654" t="s">
        <v>2041</v>
      </c>
      <c r="J93" s="654" t="s">
        <v>2041</v>
      </c>
      <c r="K93" s="654" t="s">
        <v>2041</v>
      </c>
      <c r="L93" s="654" t="s">
        <v>2041</v>
      </c>
      <c r="M93" s="657" t="s">
        <v>2041</v>
      </c>
    </row>
    <row r="94" spans="1:13" ht="20.100000000000001" customHeight="1">
      <c r="A94" s="538" t="s">
        <v>2185</v>
      </c>
      <c r="B94" s="67" t="s">
        <v>1266</v>
      </c>
      <c r="C94" s="628"/>
      <c r="D94" s="628"/>
      <c r="E94" s="653"/>
      <c r="F94" s="656"/>
      <c r="G94" s="654"/>
      <c r="H94" s="654"/>
      <c r="I94" s="654"/>
      <c r="J94" s="654"/>
      <c r="K94" s="654"/>
      <c r="L94" s="654"/>
      <c r="M94" s="657"/>
    </row>
    <row r="95" spans="1:13" ht="20.100000000000001" customHeight="1">
      <c r="A95" s="538" t="s">
        <v>2186</v>
      </c>
      <c r="B95" s="67" t="s">
        <v>2187</v>
      </c>
      <c r="C95" s="628"/>
      <c r="D95" s="628"/>
      <c r="E95" s="653"/>
      <c r="F95" s="656" t="s">
        <v>2041</v>
      </c>
      <c r="G95" s="654" t="s">
        <v>2041</v>
      </c>
      <c r="H95" s="654" t="s">
        <v>2041</v>
      </c>
      <c r="I95" s="654" t="s">
        <v>2041</v>
      </c>
      <c r="J95" s="654" t="s">
        <v>2041</v>
      </c>
      <c r="K95" s="654" t="s">
        <v>2041</v>
      </c>
      <c r="L95" s="654" t="s">
        <v>2041</v>
      </c>
      <c r="M95" s="657" t="s">
        <v>2041</v>
      </c>
    </row>
    <row r="96" spans="1:13" ht="20.100000000000001" customHeight="1">
      <c r="A96" s="538" t="s">
        <v>2188</v>
      </c>
      <c r="B96" s="67" t="s">
        <v>1267</v>
      </c>
      <c r="C96" s="628"/>
      <c r="D96" s="628"/>
      <c r="E96" s="653"/>
      <c r="F96" s="656"/>
      <c r="G96" s="654"/>
      <c r="H96" s="654"/>
      <c r="I96" s="654"/>
      <c r="J96" s="654"/>
      <c r="K96" s="654"/>
      <c r="L96" s="654"/>
      <c r="M96" s="657"/>
    </row>
    <row r="97" spans="1:13" ht="20.100000000000001" customHeight="1">
      <c r="A97" s="538" t="s">
        <v>2189</v>
      </c>
      <c r="B97" s="67" t="s">
        <v>2190</v>
      </c>
      <c r="C97" s="628"/>
      <c r="D97" s="628"/>
      <c r="E97" s="653"/>
      <c r="F97" s="656" t="s">
        <v>2041</v>
      </c>
      <c r="G97" s="654" t="s">
        <v>2041</v>
      </c>
      <c r="H97" s="654" t="s">
        <v>2041</v>
      </c>
      <c r="I97" s="654" t="s">
        <v>2041</v>
      </c>
      <c r="J97" s="654" t="s">
        <v>2041</v>
      </c>
      <c r="K97" s="654" t="s">
        <v>2041</v>
      </c>
      <c r="L97" s="654" t="s">
        <v>2041</v>
      </c>
      <c r="M97" s="657" t="s">
        <v>2041</v>
      </c>
    </row>
    <row r="98" spans="1:13" ht="20.100000000000001" customHeight="1">
      <c r="A98" s="538" t="s">
        <v>2191</v>
      </c>
      <c r="B98" s="67" t="s">
        <v>1268</v>
      </c>
      <c r="C98" s="628"/>
      <c r="D98" s="628"/>
      <c r="E98" s="653"/>
      <c r="F98" s="656"/>
      <c r="G98" s="654"/>
      <c r="H98" s="654"/>
      <c r="I98" s="654"/>
      <c r="J98" s="654"/>
      <c r="K98" s="654"/>
      <c r="L98" s="654"/>
      <c r="M98" s="657"/>
    </row>
    <row r="99" spans="1:13" ht="20.100000000000001" customHeight="1">
      <c r="A99" s="538" t="s">
        <v>2192</v>
      </c>
      <c r="B99" s="67" t="s">
        <v>2193</v>
      </c>
      <c r="C99" s="628"/>
      <c r="D99" s="628"/>
      <c r="E99" s="653"/>
      <c r="F99" s="656" t="s">
        <v>2041</v>
      </c>
      <c r="G99" s="654" t="s">
        <v>2041</v>
      </c>
      <c r="H99" s="654" t="s">
        <v>2041</v>
      </c>
      <c r="I99" s="654" t="s">
        <v>2041</v>
      </c>
      <c r="J99" s="654" t="s">
        <v>2041</v>
      </c>
      <c r="K99" s="654" t="s">
        <v>2041</v>
      </c>
      <c r="L99" s="654" t="s">
        <v>2041</v>
      </c>
      <c r="M99" s="657" t="s">
        <v>2041</v>
      </c>
    </row>
    <row r="100" spans="1:13" ht="20.100000000000001" customHeight="1">
      <c r="A100" s="538" t="s">
        <v>2194</v>
      </c>
      <c r="B100" s="67" t="s">
        <v>1269</v>
      </c>
      <c r="C100" s="628"/>
      <c r="D100" s="628"/>
      <c r="E100" s="653"/>
      <c r="F100" s="656"/>
      <c r="G100" s="654"/>
      <c r="H100" s="654"/>
      <c r="I100" s="654"/>
      <c r="J100" s="654"/>
      <c r="K100" s="654"/>
      <c r="L100" s="654"/>
      <c r="M100" s="657"/>
    </row>
    <row r="101" spans="1:13" ht="20.100000000000001" customHeight="1">
      <c r="A101" s="538" t="s">
        <v>2195</v>
      </c>
      <c r="B101" s="67" t="s">
        <v>2196</v>
      </c>
      <c r="C101" s="628"/>
      <c r="D101" s="628"/>
      <c r="E101" s="653"/>
      <c r="F101" s="656" t="s">
        <v>2041</v>
      </c>
      <c r="G101" s="654" t="s">
        <v>2041</v>
      </c>
      <c r="H101" s="654" t="s">
        <v>2041</v>
      </c>
      <c r="I101" s="654" t="s">
        <v>2041</v>
      </c>
      <c r="J101" s="654" t="s">
        <v>2041</v>
      </c>
      <c r="K101" s="654" t="s">
        <v>2041</v>
      </c>
      <c r="L101" s="654" t="s">
        <v>2041</v>
      </c>
      <c r="M101" s="657" t="s">
        <v>2041</v>
      </c>
    </row>
    <row r="102" spans="1:13" ht="20.100000000000001" customHeight="1" thickBot="1">
      <c r="A102" s="538" t="s">
        <v>2197</v>
      </c>
      <c r="B102" s="67" t="s">
        <v>1270</v>
      </c>
      <c r="C102" s="628"/>
      <c r="D102" s="628"/>
      <c r="E102" s="653"/>
      <c r="F102" s="656"/>
      <c r="G102" s="654"/>
      <c r="H102" s="654"/>
      <c r="I102" s="654"/>
      <c r="J102" s="654"/>
      <c r="K102" s="654"/>
      <c r="L102" s="654"/>
      <c r="M102" s="657"/>
    </row>
    <row r="103" spans="1:13" ht="38.25" customHeight="1">
      <c r="A103" s="135" t="s">
        <v>2097</v>
      </c>
      <c r="B103" s="136" t="s">
        <v>2098</v>
      </c>
      <c r="C103" s="136" t="s">
        <v>829</v>
      </c>
      <c r="D103" s="136" t="s">
        <v>830</v>
      </c>
      <c r="E103" s="194" t="s">
        <v>831</v>
      </c>
      <c r="F103" s="652" t="s">
        <v>2405</v>
      </c>
      <c r="G103" s="595"/>
      <c r="H103" s="278" t="s">
        <v>2404</v>
      </c>
      <c r="I103" s="278" t="s">
        <v>2399</v>
      </c>
      <c r="J103" s="278" t="s">
        <v>2033</v>
      </c>
      <c r="K103" s="278" t="s">
        <v>2400</v>
      </c>
      <c r="L103" s="278" t="s">
        <v>2401</v>
      </c>
      <c r="M103" s="280" t="s">
        <v>211</v>
      </c>
    </row>
    <row r="104" spans="1:13" s="46" customFormat="1" ht="25.5">
      <c r="A104" s="47"/>
      <c r="B104" s="39" t="s">
        <v>2198</v>
      </c>
      <c r="C104" s="39"/>
      <c r="D104" s="39"/>
      <c r="E104" s="44"/>
      <c r="F104" s="47" t="s">
        <v>2199</v>
      </c>
      <c r="G104" s="39" t="s">
        <v>2200</v>
      </c>
      <c r="H104" s="39" t="s">
        <v>2636</v>
      </c>
      <c r="I104" s="39"/>
      <c r="J104" s="39"/>
      <c r="K104" s="290"/>
      <c r="L104" s="290" t="s">
        <v>2403</v>
      </c>
      <c r="M104" s="291" t="s">
        <v>2402</v>
      </c>
    </row>
    <row r="105" spans="1:13" ht="30.95" customHeight="1">
      <c r="A105" s="147" t="s">
        <v>2201</v>
      </c>
      <c r="B105" s="67" t="s">
        <v>2202</v>
      </c>
      <c r="C105" s="628" t="s">
        <v>3000</v>
      </c>
      <c r="D105" s="628" t="s">
        <v>3041</v>
      </c>
      <c r="E105" s="653" t="s">
        <v>3042</v>
      </c>
      <c r="F105" s="651" t="s">
        <v>2203</v>
      </c>
      <c r="G105" s="608" t="s">
        <v>2204</v>
      </c>
      <c r="H105" s="655" t="s">
        <v>2403</v>
      </c>
      <c r="I105" s="77">
        <v>3117.41</v>
      </c>
      <c r="J105" s="76"/>
      <c r="K105" s="292"/>
      <c r="L105" s="74">
        <f>SUM(I105:K105)</f>
        <v>3117.41</v>
      </c>
      <c r="M105" s="624">
        <f>ABS(L105-L106)</f>
        <v>0.44000000000005457</v>
      </c>
    </row>
    <row r="106" spans="1:13" ht="30.95" customHeight="1">
      <c r="A106" s="147" t="s">
        <v>2205</v>
      </c>
      <c r="B106" s="67" t="s">
        <v>2206</v>
      </c>
      <c r="C106" s="628"/>
      <c r="D106" s="628"/>
      <c r="E106" s="653"/>
      <c r="F106" s="604"/>
      <c r="G106" s="601"/>
      <c r="H106" s="655"/>
      <c r="I106" s="77">
        <v>3116.97</v>
      </c>
      <c r="J106" s="76"/>
      <c r="K106" s="292"/>
      <c r="L106" s="74">
        <f>SUM(I106:K106)</f>
        <v>3116.97</v>
      </c>
      <c r="M106" s="624"/>
    </row>
    <row r="107" spans="1:13" ht="120.75" customHeight="1">
      <c r="A107" s="147" t="s">
        <v>2207</v>
      </c>
      <c r="B107" s="67" t="s">
        <v>802</v>
      </c>
      <c r="C107" s="521" t="s">
        <v>3009</v>
      </c>
      <c r="D107" s="521" t="s">
        <v>3041</v>
      </c>
      <c r="E107" s="519" t="s">
        <v>3043</v>
      </c>
      <c r="F107" s="41" t="s">
        <v>2041</v>
      </c>
      <c r="G107" s="29" t="s">
        <v>2041</v>
      </c>
      <c r="H107" s="29" t="s">
        <v>2041</v>
      </c>
      <c r="I107" s="29" t="s">
        <v>2041</v>
      </c>
      <c r="J107" s="29" t="s">
        <v>2041</v>
      </c>
      <c r="K107" s="29" t="s">
        <v>2041</v>
      </c>
      <c r="L107" s="29" t="s">
        <v>2041</v>
      </c>
      <c r="M107" s="54" t="s">
        <v>2041</v>
      </c>
    </row>
    <row r="108" spans="1:13" ht="75.75" customHeight="1" thickBot="1">
      <c r="A108" s="148" t="s">
        <v>2208</v>
      </c>
      <c r="B108" s="149" t="s">
        <v>1147</v>
      </c>
      <c r="C108" s="555" t="s">
        <v>3009</v>
      </c>
      <c r="D108" s="555" t="s">
        <v>3041</v>
      </c>
      <c r="E108" s="559" t="s">
        <v>3044</v>
      </c>
      <c r="F108" s="133" t="s">
        <v>2041</v>
      </c>
      <c r="G108" s="128" t="s">
        <v>2041</v>
      </c>
      <c r="H108" s="128" t="s">
        <v>2041</v>
      </c>
      <c r="I108" s="128" t="s">
        <v>2041</v>
      </c>
      <c r="J108" s="128" t="s">
        <v>2041</v>
      </c>
      <c r="K108" s="128" t="s">
        <v>2041</v>
      </c>
      <c r="L108" s="128" t="s">
        <v>2041</v>
      </c>
      <c r="M108" s="142" t="s">
        <v>2041</v>
      </c>
    </row>
    <row r="109" spans="1:13" ht="12.95" customHeight="1">
      <c r="A109" s="650"/>
      <c r="B109" s="650"/>
      <c r="C109" s="650"/>
      <c r="D109" s="650"/>
      <c r="E109" s="650"/>
      <c r="H109" s="269" t="s">
        <v>2348</v>
      </c>
      <c r="K109" s="261"/>
    </row>
    <row r="110" spans="1:13" ht="15.75" customHeight="1">
      <c r="A110" s="642" t="s">
        <v>1046</v>
      </c>
      <c r="B110" s="642"/>
      <c r="C110" s="642"/>
      <c r="D110" s="642"/>
      <c r="E110" s="642"/>
      <c r="H110" s="269" t="s">
        <v>2349</v>
      </c>
    </row>
    <row r="111" spans="1:13" ht="213.75" customHeight="1">
      <c r="A111" s="644"/>
      <c r="B111" s="644"/>
      <c r="C111" s="644"/>
      <c r="D111" s="644"/>
      <c r="E111" s="644"/>
      <c r="H111" s="269"/>
      <c r="K111" s="286"/>
      <c r="L111" s="11"/>
      <c r="M111" s="286"/>
    </row>
    <row r="112" spans="1:13" ht="12.75" customHeight="1">
      <c r="A112" s="645" t="s">
        <v>1047</v>
      </c>
      <c r="B112" s="645"/>
      <c r="C112" s="645"/>
      <c r="D112" s="645"/>
      <c r="E112" s="645"/>
      <c r="H112" s="269"/>
    </row>
    <row r="113" spans="1:22" ht="39.75" customHeight="1">
      <c r="A113" s="19" t="s">
        <v>2028</v>
      </c>
      <c r="B113" s="101" t="s">
        <v>2210</v>
      </c>
      <c r="C113" s="646" t="s">
        <v>2029</v>
      </c>
      <c r="D113" s="647"/>
      <c r="E113" s="648"/>
      <c r="H113" s="271" t="str">
        <f>IF(ISNUMBER(SEARCH("1.",$H$2)),"1",IF(ISNUMBER(SEARCH("2.",$H$2)),"2"))</f>
        <v>1</v>
      </c>
    </row>
    <row r="114" spans="1:22" ht="25.5" customHeight="1">
      <c r="A114" s="18" t="s">
        <v>2211</v>
      </c>
      <c r="B114" s="102" t="s">
        <v>2212</v>
      </c>
      <c r="C114" s="634" t="s">
        <v>2213</v>
      </c>
      <c r="D114" s="635"/>
      <c r="E114" s="636"/>
      <c r="F114" s="261" t="s">
        <v>2209</v>
      </c>
      <c r="H114" s="179"/>
      <c r="U114" s="261"/>
    </row>
    <row r="115" spans="1:22" ht="45" customHeight="1">
      <c r="A115" s="18" t="s">
        <v>2214</v>
      </c>
      <c r="B115" s="102">
        <v>1.19</v>
      </c>
      <c r="C115" s="630" t="s">
        <v>2215</v>
      </c>
      <c r="D115" s="631"/>
      <c r="E115" s="632"/>
      <c r="F115" s="649" t="s">
        <v>2216</v>
      </c>
      <c r="G115" s="649"/>
      <c r="H115" s="179"/>
      <c r="U115" s="286"/>
      <c r="V115" s="286"/>
    </row>
    <row r="116" spans="1:22" ht="15.75" customHeight="1">
      <c r="A116" s="18" t="s">
        <v>2217</v>
      </c>
      <c r="B116" s="102">
        <v>0.25</v>
      </c>
      <c r="C116" s="634" t="s">
        <v>2218</v>
      </c>
      <c r="D116" s="635"/>
      <c r="E116" s="636"/>
      <c r="H116" s="248"/>
    </row>
    <row r="117" spans="1:22" ht="24.75" customHeight="1">
      <c r="A117" s="18" t="s">
        <v>2219</v>
      </c>
      <c r="B117" s="102" t="s">
        <v>2220</v>
      </c>
      <c r="C117" s="634" t="s">
        <v>2221</v>
      </c>
      <c r="D117" s="635"/>
      <c r="E117" s="636"/>
    </row>
    <row r="118" spans="1:22" ht="27" customHeight="1">
      <c r="A118" s="18" t="s">
        <v>2222</v>
      </c>
      <c r="B118" s="102">
        <v>1.25</v>
      </c>
      <c r="C118" s="630" t="s">
        <v>2223</v>
      </c>
      <c r="D118" s="631"/>
      <c r="E118" s="632"/>
    </row>
    <row r="119" spans="1:22" ht="28.5" customHeight="1">
      <c r="A119" s="18" t="s">
        <v>2224</v>
      </c>
      <c r="B119" s="102">
        <v>2.65</v>
      </c>
      <c r="C119" s="630" t="s">
        <v>2225</v>
      </c>
      <c r="D119" s="631"/>
      <c r="E119" s="632"/>
    </row>
    <row r="120" spans="1:22" ht="12.75" customHeight="1">
      <c r="A120" s="19" t="s">
        <v>2226</v>
      </c>
      <c r="B120" s="102">
        <v>13.2</v>
      </c>
      <c r="C120" s="630" t="s">
        <v>2227</v>
      </c>
      <c r="D120" s="631"/>
      <c r="E120" s="632"/>
    </row>
    <row r="121" spans="1:22" ht="170.25" customHeight="1">
      <c r="A121" s="637" t="s">
        <v>2228</v>
      </c>
      <c r="B121" s="637"/>
      <c r="C121" s="637"/>
      <c r="D121" s="637"/>
      <c r="E121" s="637"/>
    </row>
    <row r="122" spans="1:22" ht="12.75" customHeight="1">
      <c r="A122" s="638" t="s">
        <v>2229</v>
      </c>
      <c r="B122" s="638"/>
      <c r="C122" s="638"/>
      <c r="D122" s="638"/>
      <c r="E122" s="638"/>
    </row>
    <row r="123" spans="1:22" ht="25.5" customHeight="1">
      <c r="A123" s="98" t="s">
        <v>1611</v>
      </c>
      <c r="B123" s="98" t="s">
        <v>2230</v>
      </c>
      <c r="C123" s="639" t="s">
        <v>1612</v>
      </c>
      <c r="D123" s="640"/>
      <c r="E123" s="641"/>
    </row>
    <row r="124" spans="1:22" ht="31.5" customHeight="1">
      <c r="A124" s="100" t="s">
        <v>2231</v>
      </c>
      <c r="B124" s="100" t="s">
        <v>1034</v>
      </c>
      <c r="C124" s="630" t="s">
        <v>2232</v>
      </c>
      <c r="D124" s="631"/>
      <c r="E124" s="632"/>
    </row>
    <row r="125" spans="1:22" ht="15.75" customHeight="1">
      <c r="A125" s="100" t="s">
        <v>2233</v>
      </c>
      <c r="B125" s="100" t="s">
        <v>670</v>
      </c>
      <c r="C125" s="630" t="s">
        <v>1035</v>
      </c>
      <c r="D125" s="631"/>
      <c r="E125" s="632"/>
    </row>
    <row r="126" spans="1:22" ht="15.75" customHeight="1">
      <c r="A126" s="100" t="s">
        <v>2234</v>
      </c>
      <c r="B126" s="100" t="s">
        <v>1613</v>
      </c>
      <c r="C126" s="630" t="s">
        <v>1614</v>
      </c>
      <c r="D126" s="631"/>
      <c r="E126" s="632"/>
    </row>
    <row r="127" spans="1:22" ht="15.75" customHeight="1">
      <c r="A127" s="100" t="s">
        <v>2235</v>
      </c>
      <c r="B127" s="100" t="s">
        <v>670</v>
      </c>
      <c r="C127" s="630" t="s">
        <v>1615</v>
      </c>
      <c r="D127" s="631"/>
      <c r="E127" s="632"/>
    </row>
    <row r="128" spans="1:22" ht="30" customHeight="1">
      <c r="A128" s="100" t="s">
        <v>2236</v>
      </c>
      <c r="B128" s="100" t="s">
        <v>1616</v>
      </c>
      <c r="C128" s="630" t="s">
        <v>2237</v>
      </c>
      <c r="D128" s="631"/>
      <c r="E128" s="632"/>
    </row>
    <row r="129" spans="1:5" ht="12.75" customHeight="1">
      <c r="A129" s="98" t="s">
        <v>1037</v>
      </c>
      <c r="B129" s="100" t="s">
        <v>1617</v>
      </c>
      <c r="C129" s="630" t="s">
        <v>1618</v>
      </c>
      <c r="D129" s="631"/>
      <c r="E129" s="632"/>
    </row>
    <row r="130" spans="1:5" ht="198.75" customHeight="1">
      <c r="A130" s="633" t="s">
        <v>2238</v>
      </c>
      <c r="B130" s="633"/>
      <c r="C130" s="633"/>
      <c r="D130" s="633"/>
      <c r="E130" s="633"/>
    </row>
    <row r="131" spans="1:5" ht="15.75" customHeight="1">
      <c r="A131" s="642" t="s">
        <v>1048</v>
      </c>
      <c r="B131" s="642"/>
      <c r="C131" s="642"/>
      <c r="D131" s="642"/>
      <c r="E131" s="642"/>
    </row>
    <row r="132" spans="1:5" ht="25.5" customHeight="1">
      <c r="A132" s="643" t="s">
        <v>2239</v>
      </c>
      <c r="B132" s="643"/>
      <c r="C132" s="643"/>
      <c r="D132" s="643"/>
      <c r="E132" s="643"/>
    </row>
    <row r="133" spans="1:5" ht="192.75" customHeight="1">
      <c r="A133" s="644"/>
      <c r="B133" s="644"/>
      <c r="C133" s="644"/>
      <c r="D133" s="644"/>
      <c r="E133" s="644"/>
    </row>
    <row r="134" spans="1:5" ht="12.75" customHeight="1">
      <c r="A134" s="645" t="s">
        <v>2240</v>
      </c>
      <c r="B134" s="645"/>
      <c r="C134" s="645"/>
      <c r="D134" s="645"/>
      <c r="E134" s="645"/>
    </row>
    <row r="135" spans="1:5" ht="39" customHeight="1">
      <c r="A135" s="19" t="s">
        <v>1305</v>
      </c>
      <c r="B135" s="101" t="s">
        <v>2210</v>
      </c>
      <c r="C135" s="646" t="s">
        <v>1306</v>
      </c>
      <c r="D135" s="647"/>
      <c r="E135" s="648"/>
    </row>
    <row r="136" spans="1:5" ht="39" customHeight="1">
      <c r="A136" s="18" t="s">
        <v>2241</v>
      </c>
      <c r="B136" s="103" t="s">
        <v>2242</v>
      </c>
      <c r="C136" s="634" t="s">
        <v>2243</v>
      </c>
      <c r="D136" s="635"/>
      <c r="E136" s="636"/>
    </row>
    <row r="137" spans="1:5" ht="28.5" customHeight="1">
      <c r="A137" s="18" t="s">
        <v>2244</v>
      </c>
      <c r="B137" s="103">
        <v>1.19</v>
      </c>
      <c r="C137" s="630" t="s">
        <v>2245</v>
      </c>
      <c r="D137" s="631"/>
      <c r="E137" s="632"/>
    </row>
    <row r="138" spans="1:5" ht="15.75" customHeight="1">
      <c r="A138" s="18" t="s">
        <v>2246</v>
      </c>
      <c r="B138" s="103">
        <v>0.25</v>
      </c>
      <c r="C138" s="634" t="s">
        <v>2247</v>
      </c>
      <c r="D138" s="635"/>
      <c r="E138" s="636"/>
    </row>
    <row r="139" spans="1:5" ht="26.25" customHeight="1">
      <c r="A139" s="18" t="s">
        <v>2248</v>
      </c>
      <c r="B139" s="103" t="s">
        <v>2249</v>
      </c>
      <c r="C139" s="634" t="s">
        <v>2250</v>
      </c>
      <c r="D139" s="635"/>
      <c r="E139" s="636"/>
    </row>
    <row r="140" spans="1:5" ht="12.75" customHeight="1">
      <c r="A140" s="18" t="s">
        <v>2251</v>
      </c>
      <c r="B140" s="103">
        <v>13.2</v>
      </c>
      <c r="C140" s="630" t="s">
        <v>2252</v>
      </c>
      <c r="D140" s="631"/>
      <c r="E140" s="632"/>
    </row>
    <row r="141" spans="1:5" ht="116.25" customHeight="1">
      <c r="A141" s="637" t="s">
        <v>2253</v>
      </c>
      <c r="B141" s="637"/>
      <c r="C141" s="637"/>
      <c r="D141" s="637"/>
      <c r="E141" s="637"/>
    </row>
    <row r="142" spans="1:5" ht="12.75" customHeight="1">
      <c r="A142" s="638" t="s">
        <v>2254</v>
      </c>
      <c r="B142" s="638"/>
      <c r="C142" s="638"/>
      <c r="D142" s="638"/>
      <c r="E142" s="638"/>
    </row>
    <row r="143" spans="1:5" ht="25.5" customHeight="1">
      <c r="A143" s="98" t="s">
        <v>1611</v>
      </c>
      <c r="B143" s="98" t="s">
        <v>1403</v>
      </c>
      <c r="C143" s="639" t="s">
        <v>1612</v>
      </c>
      <c r="D143" s="640"/>
      <c r="E143" s="641"/>
    </row>
    <row r="144" spans="1:5" ht="24.75" customHeight="1">
      <c r="A144" s="100" t="s">
        <v>1404</v>
      </c>
      <c r="B144" s="100" t="s">
        <v>1034</v>
      </c>
      <c r="C144" s="630" t="s">
        <v>2255</v>
      </c>
      <c r="D144" s="631"/>
      <c r="E144" s="632"/>
    </row>
    <row r="145" spans="1:5" ht="12.75" customHeight="1">
      <c r="A145" s="100" t="s">
        <v>1405</v>
      </c>
      <c r="B145" s="100" t="s">
        <v>670</v>
      </c>
      <c r="C145" s="630" t="s">
        <v>1035</v>
      </c>
      <c r="D145" s="631"/>
      <c r="E145" s="632"/>
    </row>
    <row r="146" spans="1:5" ht="12.75" customHeight="1">
      <c r="A146" s="100" t="s">
        <v>1406</v>
      </c>
      <c r="B146" s="100" t="s">
        <v>1407</v>
      </c>
      <c r="C146" s="630" t="s">
        <v>1036</v>
      </c>
      <c r="D146" s="631"/>
      <c r="E146" s="632"/>
    </row>
    <row r="147" spans="1:5" ht="12.75" customHeight="1">
      <c r="A147" s="98" t="s">
        <v>1037</v>
      </c>
      <c r="B147" s="100" t="s">
        <v>1408</v>
      </c>
      <c r="C147" s="630" t="s">
        <v>1618</v>
      </c>
      <c r="D147" s="631"/>
      <c r="E147" s="632"/>
    </row>
    <row r="148" spans="1:5" ht="52.5" customHeight="1">
      <c r="A148" s="633" t="s">
        <v>2256</v>
      </c>
      <c r="B148" s="633"/>
      <c r="C148" s="633"/>
      <c r="D148" s="633"/>
      <c r="E148" s="633"/>
    </row>
  </sheetData>
  <mergeCells count="245">
    <mergeCell ref="M15:M16"/>
    <mergeCell ref="M26:M27"/>
    <mergeCell ref="M24:M25"/>
    <mergeCell ref="M22:M23"/>
    <mergeCell ref="M20:M21"/>
    <mergeCell ref="M17:M18"/>
    <mergeCell ref="M32:M33"/>
    <mergeCell ref="F1:G1"/>
    <mergeCell ref="C3:C18"/>
    <mergeCell ref="D3:D18"/>
    <mergeCell ref="E3:E18"/>
    <mergeCell ref="M11:M12"/>
    <mergeCell ref="M9:M10"/>
    <mergeCell ref="M7:M8"/>
    <mergeCell ref="M5:M6"/>
    <mergeCell ref="M3:M4"/>
    <mergeCell ref="M13:M14"/>
    <mergeCell ref="F3:F18"/>
    <mergeCell ref="G3:G18"/>
    <mergeCell ref="M30:M31"/>
    <mergeCell ref="J40:J41"/>
    <mergeCell ref="M38:M39"/>
    <mergeCell ref="M40:M41"/>
    <mergeCell ref="F36:G36"/>
    <mergeCell ref="M34:M35"/>
    <mergeCell ref="G20:G35"/>
    <mergeCell ref="F20:F35"/>
    <mergeCell ref="C20:C35"/>
    <mergeCell ref="D20:D35"/>
    <mergeCell ref="E20:E35"/>
    <mergeCell ref="M28:M29"/>
    <mergeCell ref="J48:J49"/>
    <mergeCell ref="M48:M49"/>
    <mergeCell ref="M46:M47"/>
    <mergeCell ref="J46:J47"/>
    <mergeCell ref="J44:J45"/>
    <mergeCell ref="M42:M43"/>
    <mergeCell ref="J42:J43"/>
    <mergeCell ref="M44:M45"/>
    <mergeCell ref="F54:F55"/>
    <mergeCell ref="G54:G55"/>
    <mergeCell ref="H54:H55"/>
    <mergeCell ref="J52:J53"/>
    <mergeCell ref="M52:M53"/>
    <mergeCell ref="J50:J51"/>
    <mergeCell ref="M50:M51"/>
    <mergeCell ref="G56:G57"/>
    <mergeCell ref="I54:I55"/>
    <mergeCell ref="J54:J55"/>
    <mergeCell ref="K54:K55"/>
    <mergeCell ref="L54:L55"/>
    <mergeCell ref="M54:M55"/>
    <mergeCell ref="M58:M59"/>
    <mergeCell ref="F58:F59"/>
    <mergeCell ref="G58:G59"/>
    <mergeCell ref="H56:H57"/>
    <mergeCell ref="I56:I57"/>
    <mergeCell ref="J56:J57"/>
    <mergeCell ref="K56:K57"/>
    <mergeCell ref="L56:L57"/>
    <mergeCell ref="M56:M57"/>
    <mergeCell ref="F56:F57"/>
    <mergeCell ref="H58:H59"/>
    <mergeCell ref="I58:I59"/>
    <mergeCell ref="J58:J59"/>
    <mergeCell ref="K58:K59"/>
    <mergeCell ref="L58:L59"/>
    <mergeCell ref="H60:H61"/>
    <mergeCell ref="I60:I61"/>
    <mergeCell ref="J60:J61"/>
    <mergeCell ref="K60:K61"/>
    <mergeCell ref="L60:L61"/>
    <mergeCell ref="I62:I63"/>
    <mergeCell ref="J62:J63"/>
    <mergeCell ref="K62:K63"/>
    <mergeCell ref="L62:L63"/>
    <mergeCell ref="M62:M63"/>
    <mergeCell ref="I64:I65"/>
    <mergeCell ref="J64:J65"/>
    <mergeCell ref="K64:K65"/>
    <mergeCell ref="G60:G61"/>
    <mergeCell ref="I66:I67"/>
    <mergeCell ref="J66:J67"/>
    <mergeCell ref="K66:K67"/>
    <mergeCell ref="C38:C69"/>
    <mergeCell ref="D38:D69"/>
    <mergeCell ref="L66:L67"/>
    <mergeCell ref="M66:M67"/>
    <mergeCell ref="I68:I69"/>
    <mergeCell ref="J68:J69"/>
    <mergeCell ref="K68:K69"/>
    <mergeCell ref="L68:L69"/>
    <mergeCell ref="M68:M69"/>
    <mergeCell ref="F66:F67"/>
    <mergeCell ref="F38:F53"/>
    <mergeCell ref="G38:G53"/>
    <mergeCell ref="F62:F63"/>
    <mergeCell ref="G62:G63"/>
    <mergeCell ref="F60:F61"/>
    <mergeCell ref="M60:M61"/>
    <mergeCell ref="L64:L65"/>
    <mergeCell ref="M64:M65"/>
    <mergeCell ref="F64:F65"/>
    <mergeCell ref="G64:G65"/>
    <mergeCell ref="H62:H63"/>
    <mergeCell ref="E38:E69"/>
    <mergeCell ref="M73:M74"/>
    <mergeCell ref="M71:M72"/>
    <mergeCell ref="F68:F69"/>
    <mergeCell ref="G68:G69"/>
    <mergeCell ref="E71:E102"/>
    <mergeCell ref="H68:H69"/>
    <mergeCell ref="G66:G67"/>
    <mergeCell ref="H64:H65"/>
    <mergeCell ref="J79:J80"/>
    <mergeCell ref="M79:M80"/>
    <mergeCell ref="M75:M76"/>
    <mergeCell ref="M77:M78"/>
    <mergeCell ref="J77:J78"/>
    <mergeCell ref="J75:J76"/>
    <mergeCell ref="J85:J86"/>
    <mergeCell ref="J83:J84"/>
    <mergeCell ref="M83:M84"/>
    <mergeCell ref="M85:M86"/>
    <mergeCell ref="M81:M82"/>
    <mergeCell ref="K87:K88"/>
    <mergeCell ref="L87:L88"/>
    <mergeCell ref="H66:H67"/>
    <mergeCell ref="M87:M88"/>
    <mergeCell ref="F87:F88"/>
    <mergeCell ref="G87:G88"/>
    <mergeCell ref="H87:H88"/>
    <mergeCell ref="I87:I88"/>
    <mergeCell ref="J87:J88"/>
    <mergeCell ref="K89:K90"/>
    <mergeCell ref="L89:L90"/>
    <mergeCell ref="M89:M90"/>
    <mergeCell ref="F89:F90"/>
    <mergeCell ref="G89:G90"/>
    <mergeCell ref="H89:H90"/>
    <mergeCell ref="M91:M92"/>
    <mergeCell ref="G91:G92"/>
    <mergeCell ref="H91:H92"/>
    <mergeCell ref="I91:I92"/>
    <mergeCell ref="J91:J92"/>
    <mergeCell ref="K91:K92"/>
    <mergeCell ref="L91:L92"/>
    <mergeCell ref="K93:K94"/>
    <mergeCell ref="L93:L94"/>
    <mergeCell ref="M93:M94"/>
    <mergeCell ref="F93:F94"/>
    <mergeCell ref="G93:G94"/>
    <mergeCell ref="H93:H94"/>
    <mergeCell ref="I93:I94"/>
    <mergeCell ref="J93:J94"/>
    <mergeCell ref="F97:F98"/>
    <mergeCell ref="I95:I96"/>
    <mergeCell ref="J95:J96"/>
    <mergeCell ref="K95:K96"/>
    <mergeCell ref="L95:L96"/>
    <mergeCell ref="M95:M96"/>
    <mergeCell ref="F95:F96"/>
    <mergeCell ref="G95:G96"/>
    <mergeCell ref="H95:H96"/>
    <mergeCell ref="M97:M98"/>
    <mergeCell ref="G97:G98"/>
    <mergeCell ref="H97:H98"/>
    <mergeCell ref="I97:I98"/>
    <mergeCell ref="J97:J98"/>
    <mergeCell ref="K97:K98"/>
    <mergeCell ref="L97:L98"/>
    <mergeCell ref="K99:K100"/>
    <mergeCell ref="L99:L100"/>
    <mergeCell ref="M99:M100"/>
    <mergeCell ref="F99:F100"/>
    <mergeCell ref="G99:G100"/>
    <mergeCell ref="H99:H100"/>
    <mergeCell ref="I99:I100"/>
    <mergeCell ref="J99:J100"/>
    <mergeCell ref="K101:K102"/>
    <mergeCell ref="L101:L102"/>
    <mergeCell ref="M101:M102"/>
    <mergeCell ref="F101:F102"/>
    <mergeCell ref="G101:G102"/>
    <mergeCell ref="H101:H102"/>
    <mergeCell ref="F103:G103"/>
    <mergeCell ref="C105:C106"/>
    <mergeCell ref="D105:D106"/>
    <mergeCell ref="E105:E106"/>
    <mergeCell ref="I101:I102"/>
    <mergeCell ref="J101:J102"/>
    <mergeCell ref="H105:H106"/>
    <mergeCell ref="C71:C102"/>
    <mergeCell ref="D71:D102"/>
    <mergeCell ref="F71:F86"/>
    <mergeCell ref="G71:G86"/>
    <mergeCell ref="J73:J74"/>
    <mergeCell ref="F91:F92"/>
    <mergeCell ref="I89:I90"/>
    <mergeCell ref="J89:J90"/>
    <mergeCell ref="J81:J82"/>
    <mergeCell ref="C115:E115"/>
    <mergeCell ref="F115:G115"/>
    <mergeCell ref="C116:E116"/>
    <mergeCell ref="C117:E117"/>
    <mergeCell ref="C118:E118"/>
    <mergeCell ref="C119:E119"/>
    <mergeCell ref="C120:E120"/>
    <mergeCell ref="A121:E121"/>
    <mergeCell ref="M105:M106"/>
    <mergeCell ref="A109:E109"/>
    <mergeCell ref="A110:E110"/>
    <mergeCell ref="F105:F106"/>
    <mergeCell ref="G105:G106"/>
    <mergeCell ref="A111:E111"/>
    <mergeCell ref="A112:E112"/>
    <mergeCell ref="C113:E113"/>
    <mergeCell ref="C114:E114"/>
    <mergeCell ref="A122:E122"/>
    <mergeCell ref="C123:E123"/>
    <mergeCell ref="C124:E124"/>
    <mergeCell ref="C125:E125"/>
    <mergeCell ref="C126:E126"/>
    <mergeCell ref="C127:E127"/>
    <mergeCell ref="C128:E128"/>
    <mergeCell ref="C129:E129"/>
    <mergeCell ref="A130:E130"/>
    <mergeCell ref="A131:E131"/>
    <mergeCell ref="A132:E132"/>
    <mergeCell ref="A133:E133"/>
    <mergeCell ref="A134:E134"/>
    <mergeCell ref="C135:E135"/>
    <mergeCell ref="C136:E136"/>
    <mergeCell ref="C137:E137"/>
    <mergeCell ref="C138:E138"/>
    <mergeCell ref="C145:E145"/>
    <mergeCell ref="C146:E146"/>
    <mergeCell ref="C147:E147"/>
    <mergeCell ref="A148:E148"/>
    <mergeCell ref="C139:E139"/>
    <mergeCell ref="C140:E140"/>
    <mergeCell ref="A141:E141"/>
    <mergeCell ref="A142:E142"/>
    <mergeCell ref="C143:E143"/>
    <mergeCell ref="C144:E144"/>
  </mergeCells>
  <phoneticPr fontId="3" type="noConversion"/>
  <conditionalFormatting sqref="M105:M106">
    <cfRule type="cellIs" dxfId="123" priority="76" stopIfTrue="1" operator="greaterThan">
      <formula>5</formula>
    </cfRule>
  </conditionalFormatting>
  <conditionalFormatting sqref="M3:M8 M20:M27">
    <cfRule type="cellIs" dxfId="122" priority="75" stopIfTrue="1" operator="greaterThan">
      <formula>5</formula>
    </cfRule>
  </conditionalFormatting>
  <conditionalFormatting sqref="L105:L106">
    <cfRule type="cellIs" dxfId="121" priority="77" stopIfTrue="1" operator="notBetween">
      <formula>1000</formula>
      <formula>12000</formula>
    </cfRule>
  </conditionalFormatting>
  <conditionalFormatting sqref="J3:J10">
    <cfRule type="cellIs" dxfId="120" priority="78" stopIfTrue="1" operator="greaterThanOrEqual">
      <formula>1*MID(#REF!,3,5)</formula>
    </cfRule>
  </conditionalFormatting>
  <conditionalFormatting sqref="J20:J27">
    <cfRule type="cellIs" dxfId="119" priority="79" stopIfTrue="1" operator="greaterThanOrEqual">
      <formula>1*MID(#REF!,3,5)</formula>
    </cfRule>
  </conditionalFormatting>
  <conditionalFormatting sqref="K20:K27">
    <cfRule type="expression" dxfId="118" priority="80" stopIfTrue="1">
      <formula>#REF!=""</formula>
    </cfRule>
    <cfRule type="cellIs" dxfId="117" priority="81" stopIfTrue="1" operator="greaterThanOrEqual">
      <formula>1*MID(#REF!,3,5)</formula>
    </cfRule>
  </conditionalFormatting>
  <conditionalFormatting sqref="M11:M12">
    <cfRule type="cellIs" dxfId="116" priority="72" stopIfTrue="1" operator="greaterThan">
      <formula>5</formula>
    </cfRule>
  </conditionalFormatting>
  <conditionalFormatting sqref="J11:J12">
    <cfRule type="cellIs" dxfId="115" priority="73" stopIfTrue="1" operator="greaterThanOrEqual">
      <formula>1*MID(#REF!,3,5)</formula>
    </cfRule>
  </conditionalFormatting>
  <conditionalFormatting sqref="M28:M29">
    <cfRule type="cellIs" dxfId="114" priority="67" stopIfTrue="1" operator="greaterThan">
      <formula>5</formula>
    </cfRule>
  </conditionalFormatting>
  <conditionalFormatting sqref="J28:J29">
    <cfRule type="cellIs" dxfId="113" priority="68" stopIfTrue="1" operator="greaterThanOrEqual">
      <formula>1*MID(#REF!,3,5)</formula>
    </cfRule>
  </conditionalFormatting>
  <conditionalFormatting sqref="K28:K29">
    <cfRule type="expression" dxfId="112" priority="69" stopIfTrue="1">
      <formula>#REF!=""</formula>
    </cfRule>
    <cfRule type="cellIs" dxfId="111" priority="70" stopIfTrue="1" operator="greaterThanOrEqual">
      <formula>1*MID(#REF!,3,5)</formula>
    </cfRule>
  </conditionalFormatting>
  <conditionalFormatting sqref="J38:J39">
    <cfRule type="cellIs" dxfId="110" priority="61" stopIfTrue="1" operator="greaterThanOrEqual">
      <formula>1*MID(#REF!,3,5)</formula>
    </cfRule>
  </conditionalFormatting>
  <conditionalFormatting sqref="K38:K53">
    <cfRule type="expression" dxfId="109" priority="62" stopIfTrue="1">
      <formula>#REF!=""</formula>
    </cfRule>
    <cfRule type="cellIs" dxfId="108" priority="63" stopIfTrue="1" operator="greaterThanOrEqual">
      <formula>1*MID(#REF!,3,5)</formula>
    </cfRule>
  </conditionalFormatting>
  <conditionalFormatting sqref="L38:L53">
    <cfRule type="cellIs" dxfId="107" priority="60" stopIfTrue="1" operator="greaterThan">
      <formula>9000</formula>
    </cfRule>
  </conditionalFormatting>
  <conditionalFormatting sqref="M38:M53">
    <cfRule type="cellIs" dxfId="106" priority="59" stopIfTrue="1" operator="greaterThan">
      <formula>5</formula>
    </cfRule>
  </conditionalFormatting>
  <conditionalFormatting sqref="J71:J72">
    <cfRule type="cellIs" dxfId="105" priority="56" stopIfTrue="1" operator="greaterThanOrEqual">
      <formula>1*MID(#REF!,3,5)</formula>
    </cfRule>
  </conditionalFormatting>
  <conditionalFormatting sqref="K71:K86">
    <cfRule type="expression" dxfId="104" priority="57" stopIfTrue="1">
      <formula>#REF!=""</formula>
    </cfRule>
    <cfRule type="cellIs" dxfId="103" priority="58" stopIfTrue="1" operator="greaterThanOrEqual">
      <formula>1*MID(#REF!,3,5)</formula>
    </cfRule>
  </conditionalFormatting>
  <conditionalFormatting sqref="M71:M86">
    <cfRule type="cellIs" dxfId="102" priority="54" stopIfTrue="1" operator="greaterThan">
      <formula>5</formula>
    </cfRule>
  </conditionalFormatting>
  <conditionalFormatting sqref="M9:M10">
    <cfRule type="cellIs" dxfId="101" priority="53" operator="greaterThan">
      <formula>5</formula>
    </cfRule>
  </conditionalFormatting>
  <conditionalFormatting sqref="M13:M14">
    <cfRule type="cellIs" dxfId="100" priority="51" stopIfTrue="1" operator="greaterThan">
      <formula>5</formula>
    </cfRule>
  </conditionalFormatting>
  <conditionalFormatting sqref="J13:J14">
    <cfRule type="cellIs" dxfId="99" priority="52" stopIfTrue="1" operator="greaterThanOrEqual">
      <formula>1*MID(#REF!,3,5)</formula>
    </cfRule>
  </conditionalFormatting>
  <conditionalFormatting sqref="M15:M16">
    <cfRule type="cellIs" dxfId="98" priority="48" stopIfTrue="1" operator="greaterThan">
      <formula>5</formula>
    </cfRule>
  </conditionalFormatting>
  <conditionalFormatting sqref="J15:J16">
    <cfRule type="cellIs" dxfId="97" priority="49" stopIfTrue="1" operator="greaterThanOrEqual">
      <formula>1*MID(#REF!,3,5)</formula>
    </cfRule>
  </conditionalFormatting>
  <conditionalFormatting sqref="M17:M18">
    <cfRule type="cellIs" dxfId="96" priority="45" stopIfTrue="1" operator="greaterThan">
      <formula>5</formula>
    </cfRule>
  </conditionalFormatting>
  <conditionalFormatting sqref="J17:J18">
    <cfRule type="cellIs" dxfId="95" priority="46" stopIfTrue="1" operator="greaterThanOrEqual">
      <formula>1*MID(#REF!,3,5)</formula>
    </cfRule>
  </conditionalFormatting>
  <conditionalFormatting sqref="M30:M31">
    <cfRule type="cellIs" dxfId="94" priority="39" stopIfTrue="1" operator="greaterThan">
      <formula>5</formula>
    </cfRule>
  </conditionalFormatting>
  <conditionalFormatting sqref="J30:J31">
    <cfRule type="cellIs" dxfId="93" priority="40" stopIfTrue="1" operator="greaterThanOrEqual">
      <formula>1*MID(#REF!,3,5)</formula>
    </cfRule>
  </conditionalFormatting>
  <conditionalFormatting sqref="K30:K31">
    <cfRule type="expression" dxfId="92" priority="41" stopIfTrue="1">
      <formula>#REF!=""</formula>
    </cfRule>
    <cfRule type="cellIs" dxfId="91" priority="42" stopIfTrue="1" operator="greaterThanOrEqual">
      <formula>1*MID(#REF!,3,5)</formula>
    </cfRule>
  </conditionalFormatting>
  <conditionalFormatting sqref="M32:M33">
    <cfRule type="cellIs" dxfId="90" priority="33" stopIfTrue="1" operator="greaterThan">
      <formula>5</formula>
    </cfRule>
  </conditionalFormatting>
  <conditionalFormatting sqref="J32:J33">
    <cfRule type="cellIs" dxfId="89" priority="34" stopIfTrue="1" operator="greaterThanOrEqual">
      <formula>1*MID(#REF!,3,5)</formula>
    </cfRule>
  </conditionalFormatting>
  <conditionalFormatting sqref="K32:K33">
    <cfRule type="expression" dxfId="88" priority="35" stopIfTrue="1">
      <formula>#REF!=""</formula>
    </cfRule>
    <cfRule type="cellIs" dxfId="87" priority="36" stopIfTrue="1" operator="greaterThanOrEqual">
      <formula>1*MID(#REF!,3,5)</formula>
    </cfRule>
  </conditionalFormatting>
  <conditionalFormatting sqref="M34:M35">
    <cfRule type="cellIs" dxfId="86" priority="27" stopIfTrue="1" operator="greaterThan">
      <formula>5</formula>
    </cfRule>
  </conditionalFormatting>
  <conditionalFormatting sqref="J34:J35">
    <cfRule type="cellIs" dxfId="85" priority="28" stopIfTrue="1" operator="greaterThanOrEqual">
      <formula>1*MID(#REF!,3,5)</formula>
    </cfRule>
  </conditionalFormatting>
  <conditionalFormatting sqref="K34:K35">
    <cfRule type="expression" dxfId="84" priority="29" stopIfTrue="1">
      <formula>#REF!=""</formula>
    </cfRule>
    <cfRule type="cellIs" dxfId="83" priority="30" stopIfTrue="1" operator="greaterThanOrEqual">
      <formula>1*MID(#REF!,3,5)</formula>
    </cfRule>
  </conditionalFormatting>
  <conditionalFormatting sqref="L3:L10">
    <cfRule type="cellIs" dxfId="82" priority="25" operator="greaterThan">
      <formula>9000</formula>
    </cfRule>
  </conditionalFormatting>
  <conditionalFormatting sqref="L13:L14">
    <cfRule type="cellIs" dxfId="81" priority="24" operator="greaterThan">
      <formula>9000</formula>
    </cfRule>
  </conditionalFormatting>
  <conditionalFormatting sqref="L20:L27">
    <cfRule type="cellIs" dxfId="80" priority="23" operator="greaterThan">
      <formula>9000</formula>
    </cfRule>
  </conditionalFormatting>
  <conditionalFormatting sqref="L11:L12">
    <cfRule type="cellIs" dxfId="79" priority="5" operator="greaterThan">
      <formula>IF($H$11="L&lt; 9000",9000,9999999999999)</formula>
    </cfRule>
  </conditionalFormatting>
  <conditionalFormatting sqref="L15:L18">
    <cfRule type="cellIs" dxfId="78" priority="4" operator="lessThan">
      <formula>IF($H$11="L&gt; 4000",4000,0)</formula>
    </cfRule>
  </conditionalFormatting>
  <conditionalFormatting sqref="L32:L35">
    <cfRule type="cellIs" dxfId="77" priority="3" operator="lessThan">
      <formula>IF($H$11="L&gt; 4000",4000,0)</formula>
    </cfRule>
  </conditionalFormatting>
  <conditionalFormatting sqref="L28:L29">
    <cfRule type="cellIs" dxfId="76" priority="2" operator="greaterThan">
      <formula>IF($H$28="L&lt; 9000",9000,9999999999999)</formula>
    </cfRule>
  </conditionalFormatting>
  <conditionalFormatting sqref="L71:L86">
    <cfRule type="cellIs" dxfId="75" priority="1" operator="greaterThan">
      <formula>9000</formula>
    </cfRule>
  </conditionalFormatting>
  <dataValidations count="1">
    <dataValidation type="list" allowBlank="1" showInputMessage="1" showErrorMessage="1" sqref="H2">
      <formula1>"1.V1000 FP5 PCIe(Gen3) w/ PCIe Bridge,2.V1000 FP5 PCIe(Gen3) w/o PCIe Bridge"</formula1>
    </dataValidation>
  </dataValidations>
  <hyperlinks>
    <hyperlink ref="B13" location="' Row A'!B53" display=" PCIE_TX5+ "/>
    <hyperlink ref="B14" location="' Row A'!B54" display=" PCIE_TX5- "/>
    <hyperlink ref="B11" location="' Row A'!B56" display=" PCIE_TX4+ "/>
    <hyperlink ref="B12" location="' Row A'!B57" display=" PCIE_TX4- "/>
    <hyperlink ref="B9" location="' Row A'!B59" display=" PCIE_TX3+ "/>
    <hyperlink ref="B10" location="' Row A'!B60" display=" PCIE_TX3- "/>
    <hyperlink ref="B7" location="' Row A'!B62" display=" PCIE_TX2+ "/>
    <hyperlink ref="B5" location="' Row A'!B65" display=" PCIE_TX1+ "/>
    <hyperlink ref="B6" location="' Row A'!B66" display=" PCIE_TX1- "/>
    <hyperlink ref="B3" location="' Row A'!B69" display=" PCIE_TX0+ "/>
    <hyperlink ref="B4" location="' Row A'!B70" display=" PCIE_TX0- "/>
    <hyperlink ref="B8" location="' Row A'!B63" display=" PCIE_TX2- "/>
    <hyperlink ref="B30" location="' Row B'!B53" display=" PCIE_RX5+"/>
    <hyperlink ref="B31" location="' Row B'!B54" display=" PCIE_RX5-"/>
    <hyperlink ref="B28" location="' Row B'!B56" display=" PCIE_RX4+"/>
    <hyperlink ref="B29" location="' Row B'!B57" display=" PCIE_RX4-"/>
    <hyperlink ref="B26" location="' Row B'!B59" display=" PCIE_RX3+"/>
    <hyperlink ref="B27" location="' Row B'!B60" display=" PCIE_RX3-"/>
    <hyperlink ref="B24" location="' Row B'!B62" display=" PCIE_RX2+"/>
    <hyperlink ref="B25" location="' Row B'!B63" display=" PCIE_RX2-"/>
    <hyperlink ref="B22" location="' Row B'!B65" display=" PCIE_RX1+"/>
    <hyperlink ref="B23" location="' Row B'!B66" display=" PCIE_RX1-"/>
    <hyperlink ref="B20" location="' Row B'!B69" display=" PCIE_RX0+  "/>
    <hyperlink ref="B21" location="' Row B'!B70" display=" PCIE_RX0-"/>
    <hyperlink ref="B71" location="' Row C'!B53" display=" PEG_RX0+"/>
    <hyperlink ref="B72" location="' Row C'!B54" display=" PEG_RX0-  "/>
    <hyperlink ref="B73" location="' Row C'!B56" display=" PEG_RX1+"/>
    <hyperlink ref="B74" location="' Row C'!B57" display=" PEG_RX1-"/>
    <hyperlink ref="B75" location="' Row C'!B59" display=" PEG_RX2+"/>
    <hyperlink ref="B76" location="' Row C'!B60" display=" PEG_RX2-"/>
    <hyperlink ref="B77" location="' Row C'!B62" display=" PEG_RX3+"/>
    <hyperlink ref="B78" location="' Row C'!B63" display=" PEG_RX3-"/>
    <hyperlink ref="B79" location="' Row C'!B66" display=" PEG_RX4+"/>
    <hyperlink ref="B80" location="' Row C'!B67" display=" PEG_RX4-"/>
    <hyperlink ref="B81" location="' Row C'!B69" display=" PEG_RX5+"/>
    <hyperlink ref="B82" location="' Row C'!B70" display=" PEG_RX5-"/>
    <hyperlink ref="B83" location="' Row C'!B72" display=" PEG_RX6+"/>
    <hyperlink ref="B84" location="' Row C'!B73" display=" PEG_RX6-"/>
    <hyperlink ref="B85" location="' Row C'!B75" display=" PEG_RX7+"/>
    <hyperlink ref="B86" location="' Row C'!B76" display=" PEG_RX7-"/>
    <hyperlink ref="B87" location="' Row C'!B79" display=" PEG_RX8+"/>
    <hyperlink ref="B88" location="' Row C'!B80" display=" PEG_RX8-"/>
    <hyperlink ref="B89" location="' Row C'!B82" display=" PEG_RX9+"/>
    <hyperlink ref="B90" location="' Row C'!B83" display=" PEG_RX9-"/>
    <hyperlink ref="B91" location="' Row C'!B86" display=" PEG_RX10+"/>
    <hyperlink ref="B92" location="' Row C'!B87" display=" PEG_RX10-"/>
    <hyperlink ref="B93" location="' Row C'!B89" display=" PEG_RX11+"/>
    <hyperlink ref="B94" location="' Row C'!B90" display=" PEG_RX11-"/>
    <hyperlink ref="B95" location="' Row C'!B92" display=" PEG_RX12+"/>
    <hyperlink ref="B96" location="' Row C'!B93" display=" PEG_RX12-"/>
    <hyperlink ref="B97" location="' Row C'!B95" display=" PEG_RX13+"/>
    <hyperlink ref="B98" location="' Row C'!B96" display=" PEG_RX13-"/>
    <hyperlink ref="B99" location="' Row C'!B99" display=" PEG_RX14+"/>
    <hyperlink ref="B100" location="' Row C'!B100" display=" PEG_RX14-"/>
    <hyperlink ref="B101" location="' Row C'!B102" display=" PEG_RX15+"/>
    <hyperlink ref="B102" location="' Row C'!B103" display=" PEG_RX15-"/>
    <hyperlink ref="B38" location="' Row D'!B53" display=" PEG_TX0+"/>
    <hyperlink ref="B39" location="' Row D'!B54" display=" PEG_TX0-  "/>
    <hyperlink ref="B107" location="' Row D'!B55" display=" PEG_LANE_RV#  "/>
    <hyperlink ref="B40" location="' Row D'!B56" display=" PEG_TX1+"/>
    <hyperlink ref="B41" location="' Row D'!B57" display=" PEG_TX1-"/>
    <hyperlink ref="B42" location="' Row D'!B59" display=" PEG_TX2+"/>
    <hyperlink ref="B43" location="' Row D'!B60" display=" PEG_TX2-"/>
    <hyperlink ref="B44" location="' Row D'!B62" display=" PEG_TX3+"/>
    <hyperlink ref="B45" location="' Row D'!B63" display=" PEG_TX3-"/>
    <hyperlink ref="B46" location="' Row D'!B66" display=" PEG_TX4+"/>
    <hyperlink ref="B47" location="' Row D'!B67" display=" PEG_TX4-"/>
    <hyperlink ref="B48" location="' Row D'!B69" display=" PEG_TX5+"/>
    <hyperlink ref="B49" location="' Row D'!B70" display=" PEG_TX5-"/>
    <hyperlink ref="B50" location="' Row D'!B72" display=" PEG_TX6+"/>
    <hyperlink ref="B51" location="' Row D'!B73" display=" PEG_TX6-"/>
    <hyperlink ref="B52" location="' Row D'!B75" display=" PEG_TX7+"/>
    <hyperlink ref="B53" location="' Row D'!B76" display=" PEG_TX7-"/>
    <hyperlink ref="B54" location="' Row D'!B79" display=" PEG_TX8+"/>
    <hyperlink ref="B55" location="' Row D'!B80" display=" PEG_TX8-"/>
    <hyperlink ref="B56" location="' Row D'!B82" display=" PEG_TX9+"/>
    <hyperlink ref="B57" location="' Row D'!B83" display=" PEG_TX9-"/>
    <hyperlink ref="B58" location="' Row D'!B86" display=" PEG_TX10+"/>
    <hyperlink ref="B59" location="' Row D'!B87" display=" PEG_TX10-"/>
    <hyperlink ref="B60" location="' Row D'!B89" display=" PEG_TX11+"/>
    <hyperlink ref="B61" location="' Row D'!B90" display=" PEG_TX11-"/>
    <hyperlink ref="B62" location="' Row D'!B92" display=" PEG_TX12+"/>
    <hyperlink ref="B63" location="' Row D'!B93" display=" PEG_TX12-"/>
    <hyperlink ref="B64" location="' Row D'!B95" display=" PEG_TX13+"/>
    <hyperlink ref="B65" location="' Row D'!B96" display=" PEG_TX13-"/>
    <hyperlink ref="B108" location="' Row D'!B98" display=" PEG_ENABLE#  "/>
    <hyperlink ref="B66" location="' Row D'!B99" display=" PEG_TX14+"/>
    <hyperlink ref="B67" location="' Row D'!B100" display=" PEG_TX14-"/>
    <hyperlink ref="B68" location="' Row D'!B102" display=" PEG_TX15+"/>
    <hyperlink ref="B69" location="' Row D'!B103" display=" PEG_TX15-"/>
    <hyperlink ref="B105" location="' Row A'!B89" display=" PCIE_CLK_REF+"/>
    <hyperlink ref="B106" location="' Row A'!B90" display=" PCIE_CLK_REF-  "/>
    <hyperlink ref="B15" location="' Row D'!H20" display=" PCIE_TX6+ "/>
    <hyperlink ref="B16" location="' Row D'!H21" display=" PCIE_TX6- "/>
    <hyperlink ref="B17" location="' Row D'!H23" display=" PCIE_TX7+ "/>
    <hyperlink ref="B18" location="' Row D'!H24" display=" PCIE_TX7- "/>
    <hyperlink ref="B32" location="' Row C'!H20" display=" PCIE_RX6+"/>
    <hyperlink ref="B34" location="' Row C'!H23" display=" PCIE_RX7+"/>
    <hyperlink ref="B33" location="' Row C'!H21" display=" PCIE_RX6-"/>
    <hyperlink ref="B35" location="' Row C'!H24" display=" PCIE_RX7-"/>
  </hyperlinks>
  <pageMargins left="0.75" right="0.75" top="0.55000000000000004" bottom="0.54" header="0.5" footer="0.5"/>
  <pageSetup paperSize="9" orientation="landscape" r:id="rId1"/>
  <headerFooter alignWithMargins="0"/>
  <rowBreaks count="2" manualBreakCount="2">
    <brk id="109" max="16383" man="1"/>
    <brk id="121"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rgb="FF009999"/>
  </sheetPr>
  <dimension ref="A1:K5"/>
  <sheetViews>
    <sheetView zoomScale="80" zoomScaleNormal="80" workbookViewId="0">
      <pane xSplit="5" ySplit="1" topLeftCell="F2" activePane="bottomRight" state="frozen"/>
      <selection activeCell="G3" sqref="G3:G22"/>
      <selection pane="topRight" activeCell="G3" sqref="G3:G22"/>
      <selection pane="bottomLeft" activeCell="G3" sqref="G3:G22"/>
      <selection pane="bottomRight" activeCell="D3" sqref="A3:D5"/>
    </sheetView>
  </sheetViews>
  <sheetFormatPr defaultRowHeight="12.75"/>
  <cols>
    <col min="1" max="1" width="8.7109375" customWidth="1"/>
    <col min="2" max="2" width="24.7109375" customWidth="1"/>
    <col min="3" max="3" width="9.7109375" customWidth="1"/>
    <col min="4" max="4" width="12.7109375" customWidth="1"/>
    <col min="5" max="5" width="40.7109375" customWidth="1"/>
    <col min="6" max="6" width="20.7109375" customWidth="1"/>
    <col min="7" max="7" width="17.7109375" customWidth="1"/>
    <col min="8" max="8" width="16.5703125" customWidth="1"/>
    <col min="9" max="9" width="18.85546875" customWidth="1"/>
    <col min="10" max="10" width="18.28515625" customWidth="1"/>
    <col min="11" max="11" width="20.42578125" customWidth="1"/>
  </cols>
  <sheetData>
    <row r="1" spans="1:11" ht="51">
      <c r="A1" s="135" t="s">
        <v>1043</v>
      </c>
      <c r="B1" s="136" t="s">
        <v>1220</v>
      </c>
      <c r="C1" s="136" t="s">
        <v>922</v>
      </c>
      <c r="D1" s="136" t="s">
        <v>830</v>
      </c>
      <c r="E1" s="136" t="s">
        <v>831</v>
      </c>
      <c r="F1" s="594" t="s">
        <v>2406</v>
      </c>
      <c r="G1" s="595"/>
      <c r="H1" s="278" t="s">
        <v>2324</v>
      </c>
      <c r="I1" s="278" t="s">
        <v>2622</v>
      </c>
      <c r="J1" s="278" t="s">
        <v>2623</v>
      </c>
      <c r="K1" s="280" t="s">
        <v>2624</v>
      </c>
    </row>
    <row r="2" spans="1:11" ht="25.5" customHeight="1">
      <c r="A2" s="47"/>
      <c r="B2" s="39"/>
      <c r="C2" s="39"/>
      <c r="D2" s="39"/>
      <c r="E2" s="39"/>
      <c r="F2" s="50" t="s">
        <v>1918</v>
      </c>
      <c r="G2" s="39" t="s">
        <v>1919</v>
      </c>
      <c r="H2" s="244"/>
      <c r="I2" s="171"/>
      <c r="J2" s="171"/>
      <c r="K2" s="48"/>
    </row>
    <row r="3" spans="1:11" ht="35.1" customHeight="1">
      <c r="A3" s="162" t="s">
        <v>1065</v>
      </c>
      <c r="B3" s="64" t="s">
        <v>1907</v>
      </c>
      <c r="C3" s="95" t="s">
        <v>1221</v>
      </c>
      <c r="D3" s="95" t="s">
        <v>1222</v>
      </c>
      <c r="E3" s="630" t="s">
        <v>1015</v>
      </c>
      <c r="F3" s="660" t="s">
        <v>1917</v>
      </c>
      <c r="G3" s="660" t="s">
        <v>2342</v>
      </c>
      <c r="H3" s="34" t="s">
        <v>12</v>
      </c>
      <c r="I3" s="30"/>
      <c r="J3" s="30"/>
      <c r="K3" s="78"/>
    </row>
    <row r="4" spans="1:11" ht="35.1" customHeight="1">
      <c r="A4" s="162" t="s">
        <v>1442</v>
      </c>
      <c r="B4" s="64" t="s">
        <v>1016</v>
      </c>
      <c r="C4" s="95" t="s">
        <v>1221</v>
      </c>
      <c r="D4" s="95" t="s">
        <v>1222</v>
      </c>
      <c r="E4" s="630"/>
      <c r="F4" s="661"/>
      <c r="G4" s="661"/>
      <c r="H4" s="34" t="s">
        <v>12</v>
      </c>
      <c r="I4" s="30"/>
      <c r="J4" s="30"/>
      <c r="K4" s="78"/>
    </row>
    <row r="5" spans="1:11" ht="35.1" customHeight="1">
      <c r="A5" s="162" t="s">
        <v>1063</v>
      </c>
      <c r="B5" s="64" t="s">
        <v>820</v>
      </c>
      <c r="C5" s="95" t="s">
        <v>1221</v>
      </c>
      <c r="D5" s="95" t="s">
        <v>1222</v>
      </c>
      <c r="E5" s="662"/>
      <c r="F5" s="247" t="s">
        <v>220</v>
      </c>
      <c r="G5" s="247" t="s">
        <v>220</v>
      </c>
      <c r="H5" s="29" t="s">
        <v>220</v>
      </c>
      <c r="I5" s="30" t="s">
        <v>220</v>
      </c>
      <c r="J5" s="30" t="s">
        <v>220</v>
      </c>
      <c r="K5" s="78" t="s">
        <v>220</v>
      </c>
    </row>
  </sheetData>
  <mergeCells count="4">
    <mergeCell ref="G3:G4"/>
    <mergeCell ref="F1:G1"/>
    <mergeCell ref="E3:E5"/>
    <mergeCell ref="F3:F4"/>
  </mergeCells>
  <phoneticPr fontId="3" type="noConversion"/>
  <hyperlinks>
    <hyperlink ref="B3" location="' Row D'!H35" display=" DDI1_DDC_AUX_SEL"/>
    <hyperlink ref="B4" location="' Row C'!H35" display=" DDI2_DDC_AUX_SEL"/>
    <hyperlink ref="B5" location="' Row C'!H39" display=" DDI3_DDC_AUX_SEL"/>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tabColor rgb="FF009999"/>
  </sheetPr>
  <dimension ref="A1:P43"/>
  <sheetViews>
    <sheetView zoomScale="85" zoomScaleNormal="85" workbookViewId="0">
      <pane xSplit="5" ySplit="1" topLeftCell="F2" activePane="bottomRight" state="frozen"/>
      <selection activeCell="G3" sqref="G3:G22"/>
      <selection pane="topRight" activeCell="G3" sqref="G3:G22"/>
      <selection pane="bottomLeft" activeCell="G3" sqref="G3:G22"/>
      <selection pane="bottomRight" activeCell="H2" sqref="H2"/>
    </sheetView>
  </sheetViews>
  <sheetFormatPr defaultRowHeight="12.75"/>
  <cols>
    <col min="1" max="1" width="8.7109375" customWidth="1"/>
    <col min="2" max="2" width="20.7109375" customWidth="1"/>
    <col min="3" max="3" width="9.7109375" customWidth="1"/>
    <col min="4" max="4" width="12.7109375" customWidth="1"/>
    <col min="5" max="5" width="40.7109375" customWidth="1"/>
    <col min="6" max="7" width="18.7109375" customWidth="1"/>
    <col min="8" max="8" width="33.85546875" customWidth="1"/>
    <col min="9" max="9" width="27" customWidth="1"/>
    <col min="10" max="10" width="20.28515625" customWidth="1"/>
    <col min="11" max="11" width="21.7109375" customWidth="1"/>
    <col min="12" max="12" width="21.28515625" customWidth="1"/>
    <col min="13" max="13" width="16.42578125" customWidth="1"/>
    <col min="14" max="14" width="19" customWidth="1"/>
  </cols>
  <sheetData>
    <row r="1" spans="1:16" s="11" customFormat="1" ht="38.25" customHeight="1">
      <c r="A1" s="135" t="s">
        <v>1165</v>
      </c>
      <c r="B1" s="136" t="s">
        <v>1166</v>
      </c>
      <c r="C1" s="136" t="s">
        <v>1167</v>
      </c>
      <c r="D1" s="136" t="s">
        <v>830</v>
      </c>
      <c r="E1" s="136" t="s">
        <v>831</v>
      </c>
      <c r="F1" s="652" t="s">
        <v>2368</v>
      </c>
      <c r="G1" s="595"/>
      <c r="H1" s="319" t="s">
        <v>2374</v>
      </c>
      <c r="I1" s="319" t="s">
        <v>2622</v>
      </c>
      <c r="J1" s="319" t="s">
        <v>2389</v>
      </c>
      <c r="K1" s="319" t="s">
        <v>2390</v>
      </c>
      <c r="L1" s="319" t="s">
        <v>2624</v>
      </c>
      <c r="M1" s="318" t="s">
        <v>2350</v>
      </c>
      <c r="N1" s="319" t="s">
        <v>2351</v>
      </c>
      <c r="P1" s="11">
        <v>4328.34</v>
      </c>
    </row>
    <row r="2" spans="1:16" s="11" customFormat="1" ht="63.75">
      <c r="A2" s="47"/>
      <c r="B2" s="39"/>
      <c r="C2" s="39"/>
      <c r="D2" s="39"/>
      <c r="E2" s="39"/>
      <c r="F2" s="47" t="s">
        <v>1921</v>
      </c>
      <c r="G2" s="39" t="s">
        <v>1922</v>
      </c>
      <c r="H2" s="332" t="s">
        <v>3050</v>
      </c>
      <c r="I2" s="39"/>
      <c r="J2" s="39"/>
      <c r="K2" s="39" t="s">
        <v>2410</v>
      </c>
      <c r="L2" s="39" t="str">
        <f>H3</f>
        <v>L&lt; 6000</v>
      </c>
      <c r="M2" s="50" t="s">
        <v>2412</v>
      </c>
      <c r="N2" s="39" t="s">
        <v>2413</v>
      </c>
    </row>
    <row r="3" spans="1:16" ht="12.75" customHeight="1">
      <c r="A3" s="154" t="s">
        <v>1052</v>
      </c>
      <c r="B3" s="99" t="s">
        <v>1908</v>
      </c>
      <c r="C3" s="662" t="s">
        <v>2366</v>
      </c>
      <c r="D3" s="662" t="s">
        <v>1610</v>
      </c>
      <c r="E3" s="630" t="s">
        <v>1168</v>
      </c>
      <c r="F3" s="673" t="s">
        <v>2364</v>
      </c>
      <c r="G3" s="673" t="s">
        <v>2353</v>
      </c>
      <c r="H3" s="34" t="str">
        <f>IF($H$2="1.V1000 FP5 TMDS to connector (2.25GT/s)","L&lt; 8000","L&lt; 6000")</f>
        <v>L&lt; 6000</v>
      </c>
      <c r="I3" s="77">
        <v>4385.3100000000004</v>
      </c>
      <c r="J3" s="76"/>
      <c r="K3" s="330"/>
      <c r="L3" s="74">
        <f>SUM(I3:K3)</f>
        <v>4385.3100000000004</v>
      </c>
      <c r="M3" s="621">
        <f>ABS(L3-L4)</f>
        <v>0.5</v>
      </c>
      <c r="N3" s="676">
        <f>ABS(MAX(L3:L10,L29:L30)-MIN(L3:L10,L29:L30))</f>
        <v>326.87000000000035</v>
      </c>
    </row>
    <row r="4" spans="1:16" ht="12.75" customHeight="1">
      <c r="A4" s="154" t="s">
        <v>1059</v>
      </c>
      <c r="B4" s="99" t="s">
        <v>680</v>
      </c>
      <c r="C4" s="662"/>
      <c r="D4" s="662"/>
      <c r="E4" s="630"/>
      <c r="F4" s="674"/>
      <c r="G4" s="674"/>
      <c r="H4" s="328" t="str">
        <f t="shared" ref="H4:H26" si="0">IF($H$2="1.V1000 FP5 TMDS to connector (2.25GT/s)","L&lt; 8000","L&lt; 6000")</f>
        <v>L&lt; 6000</v>
      </c>
      <c r="I4" s="77">
        <v>4384.8100000000004</v>
      </c>
      <c r="J4" s="76"/>
      <c r="K4" s="330"/>
      <c r="L4" s="74">
        <f t="shared" ref="L4:L26" si="1">SUM(I4:K4)</f>
        <v>4384.8100000000004</v>
      </c>
      <c r="M4" s="622"/>
      <c r="N4" s="677"/>
    </row>
    <row r="5" spans="1:16" ht="12.75" customHeight="1">
      <c r="A5" s="154" t="s">
        <v>316</v>
      </c>
      <c r="B5" s="99" t="s">
        <v>683</v>
      </c>
      <c r="C5" s="662" t="s">
        <v>1609</v>
      </c>
      <c r="D5" s="662" t="s">
        <v>1610</v>
      </c>
      <c r="E5" s="630" t="s">
        <v>1170</v>
      </c>
      <c r="F5" s="674"/>
      <c r="G5" s="674"/>
      <c r="H5" s="328" t="str">
        <f t="shared" si="0"/>
        <v>L&lt; 6000</v>
      </c>
      <c r="I5" s="77">
        <v>4154.12</v>
      </c>
      <c r="J5" s="76"/>
      <c r="K5" s="330"/>
      <c r="L5" s="74">
        <f t="shared" si="1"/>
        <v>4154.12</v>
      </c>
      <c r="M5" s="621">
        <f>ABS(L5-L6)</f>
        <v>0.23999999999978172</v>
      </c>
      <c r="N5" s="677"/>
    </row>
    <row r="6" spans="1:16" ht="12.75" customHeight="1">
      <c r="A6" s="154" t="s">
        <v>729</v>
      </c>
      <c r="B6" s="99" t="s">
        <v>686</v>
      </c>
      <c r="C6" s="662"/>
      <c r="D6" s="662"/>
      <c r="E6" s="630"/>
      <c r="F6" s="674"/>
      <c r="G6" s="674"/>
      <c r="H6" s="328" t="str">
        <f t="shared" si="0"/>
        <v>L&lt; 6000</v>
      </c>
      <c r="I6" s="77">
        <v>4154.3599999999997</v>
      </c>
      <c r="J6" s="76"/>
      <c r="K6" s="330"/>
      <c r="L6" s="74">
        <f t="shared" si="1"/>
        <v>4154.3599999999997</v>
      </c>
      <c r="M6" s="622"/>
      <c r="N6" s="677"/>
    </row>
    <row r="7" spans="1:16" ht="12.75" customHeight="1">
      <c r="A7" s="154" t="s">
        <v>243</v>
      </c>
      <c r="B7" s="99" t="s">
        <v>689</v>
      </c>
      <c r="C7" s="662" t="s">
        <v>1609</v>
      </c>
      <c r="D7" s="662" t="s">
        <v>1610</v>
      </c>
      <c r="E7" s="630" t="s">
        <v>1172</v>
      </c>
      <c r="F7" s="674"/>
      <c r="G7" s="674"/>
      <c r="H7" s="328" t="str">
        <f t="shared" si="0"/>
        <v>L&lt; 6000</v>
      </c>
      <c r="I7" s="77">
        <v>4082.3</v>
      </c>
      <c r="J7" s="76"/>
      <c r="K7" s="330"/>
      <c r="L7" s="74">
        <f t="shared" si="1"/>
        <v>4082.3</v>
      </c>
      <c r="M7" s="621">
        <f>ABS(L7-L8)</f>
        <v>0.22000000000025466</v>
      </c>
      <c r="N7" s="677"/>
    </row>
    <row r="8" spans="1:16" ht="12.75" customHeight="1">
      <c r="A8" s="154" t="s">
        <v>1561</v>
      </c>
      <c r="B8" s="99" t="s">
        <v>692</v>
      </c>
      <c r="C8" s="662"/>
      <c r="D8" s="662"/>
      <c r="E8" s="630"/>
      <c r="F8" s="674"/>
      <c r="G8" s="674"/>
      <c r="H8" s="328" t="str">
        <f t="shared" si="0"/>
        <v>L&lt; 6000</v>
      </c>
      <c r="I8" s="77">
        <v>4082.08</v>
      </c>
      <c r="J8" s="76"/>
      <c r="K8" s="330"/>
      <c r="L8" s="74">
        <f t="shared" si="1"/>
        <v>4082.08</v>
      </c>
      <c r="M8" s="622"/>
      <c r="N8" s="677"/>
    </row>
    <row r="9" spans="1:16" ht="12.75" customHeight="1">
      <c r="A9" s="154" t="s">
        <v>1503</v>
      </c>
      <c r="B9" s="99" t="s">
        <v>694</v>
      </c>
      <c r="C9" s="662" t="s">
        <v>1173</v>
      </c>
      <c r="D9" s="662" t="s">
        <v>1174</v>
      </c>
      <c r="E9" s="630" t="s">
        <v>1175</v>
      </c>
      <c r="F9" s="674"/>
      <c r="G9" s="674"/>
      <c r="H9" s="328" t="str">
        <f t="shared" si="0"/>
        <v>L&lt; 6000</v>
      </c>
      <c r="I9" s="77">
        <v>4059.27</v>
      </c>
      <c r="J9" s="76"/>
      <c r="K9" s="330"/>
      <c r="L9" s="74">
        <f t="shared" si="1"/>
        <v>4059.27</v>
      </c>
      <c r="M9" s="621">
        <f>ABS(L9-L10)</f>
        <v>0.82999999999992724</v>
      </c>
      <c r="N9" s="677"/>
    </row>
    <row r="10" spans="1:16" ht="12.75" customHeight="1">
      <c r="A10" s="154" t="s">
        <v>329</v>
      </c>
      <c r="B10" s="99" t="s">
        <v>696</v>
      </c>
      <c r="C10" s="662"/>
      <c r="D10" s="662"/>
      <c r="E10" s="630"/>
      <c r="F10" s="674"/>
      <c r="G10" s="674"/>
      <c r="H10" s="328" t="str">
        <f t="shared" si="0"/>
        <v>L&lt; 6000</v>
      </c>
      <c r="I10" s="77">
        <v>4058.44</v>
      </c>
      <c r="J10" s="76"/>
      <c r="K10" s="330"/>
      <c r="L10" s="74">
        <f t="shared" si="1"/>
        <v>4058.44</v>
      </c>
      <c r="M10" s="622"/>
      <c r="N10" s="678"/>
    </row>
    <row r="11" spans="1:16" ht="12.75" customHeight="1">
      <c r="A11" s="154" t="s">
        <v>1909</v>
      </c>
      <c r="B11" s="99" t="s">
        <v>698</v>
      </c>
      <c r="C11" s="662" t="s">
        <v>1173</v>
      </c>
      <c r="D11" s="662" t="s">
        <v>620</v>
      </c>
      <c r="E11" s="630" t="s">
        <v>621</v>
      </c>
      <c r="F11" s="674"/>
      <c r="G11" s="674"/>
      <c r="H11" s="328" t="str">
        <f t="shared" si="0"/>
        <v>L&lt; 6000</v>
      </c>
      <c r="I11" s="77">
        <v>4612.2700000000004</v>
      </c>
      <c r="J11" s="76"/>
      <c r="K11" s="330"/>
      <c r="L11" s="74">
        <f t="shared" si="1"/>
        <v>4612.2700000000004</v>
      </c>
      <c r="M11" s="621">
        <f>ABS(L11-L12)</f>
        <v>0.68999999999959982</v>
      </c>
      <c r="N11" s="669">
        <f>ABS(MAX(L11:L18,L31:L32)-MIN(L11:L18,L31:L32))</f>
        <v>693.11000000000013</v>
      </c>
    </row>
    <row r="12" spans="1:16" ht="12.75" customHeight="1">
      <c r="A12" s="154" t="s">
        <v>1319</v>
      </c>
      <c r="B12" s="99" t="s">
        <v>700</v>
      </c>
      <c r="C12" s="662"/>
      <c r="D12" s="662"/>
      <c r="E12" s="630"/>
      <c r="F12" s="674"/>
      <c r="G12" s="674"/>
      <c r="H12" s="328" t="str">
        <f t="shared" si="0"/>
        <v>L&lt; 6000</v>
      </c>
      <c r="I12" s="77">
        <v>4612.96</v>
      </c>
      <c r="J12" s="76"/>
      <c r="K12" s="330"/>
      <c r="L12" s="74">
        <f t="shared" si="1"/>
        <v>4612.96</v>
      </c>
      <c r="M12" s="622"/>
      <c r="N12" s="669"/>
    </row>
    <row r="13" spans="1:16" ht="12.75" customHeight="1">
      <c r="A13" s="154" t="s">
        <v>1324</v>
      </c>
      <c r="B13" s="99" t="s">
        <v>702</v>
      </c>
      <c r="C13" s="662" t="s">
        <v>1173</v>
      </c>
      <c r="D13" s="662" t="s">
        <v>1174</v>
      </c>
      <c r="E13" s="630" t="s">
        <v>622</v>
      </c>
      <c r="F13" s="674"/>
      <c r="G13" s="674"/>
      <c r="H13" s="328" t="str">
        <f t="shared" si="0"/>
        <v>L&lt; 6000</v>
      </c>
      <c r="I13" s="77">
        <v>3919.85</v>
      </c>
      <c r="J13" s="76"/>
      <c r="K13" s="330"/>
      <c r="L13" s="74">
        <f t="shared" si="1"/>
        <v>3919.85</v>
      </c>
      <c r="M13" s="621">
        <f>ABS(L13-L14)</f>
        <v>0.51999999999998181</v>
      </c>
      <c r="N13" s="669"/>
    </row>
    <row r="14" spans="1:16" ht="12.75" customHeight="1">
      <c r="A14" s="154" t="s">
        <v>1326</v>
      </c>
      <c r="B14" s="99" t="s">
        <v>704</v>
      </c>
      <c r="C14" s="662"/>
      <c r="D14" s="662"/>
      <c r="E14" s="630"/>
      <c r="F14" s="674"/>
      <c r="G14" s="674"/>
      <c r="H14" s="328" t="str">
        <f t="shared" si="0"/>
        <v>L&lt; 6000</v>
      </c>
      <c r="I14" s="77">
        <v>3920.37</v>
      </c>
      <c r="J14" s="76"/>
      <c r="K14" s="330"/>
      <c r="L14" s="74">
        <f t="shared" si="1"/>
        <v>3920.37</v>
      </c>
      <c r="M14" s="622"/>
      <c r="N14" s="669"/>
    </row>
    <row r="15" spans="1:16" ht="12.75" customHeight="1">
      <c r="A15" s="154" t="s">
        <v>1334</v>
      </c>
      <c r="B15" s="99" t="s">
        <v>708</v>
      </c>
      <c r="C15" s="662" t="s">
        <v>1173</v>
      </c>
      <c r="D15" s="662" t="s">
        <v>1174</v>
      </c>
      <c r="E15" s="630" t="s">
        <v>623</v>
      </c>
      <c r="F15" s="674"/>
      <c r="G15" s="674"/>
      <c r="H15" s="328" t="str">
        <f t="shared" si="0"/>
        <v>L&lt; 6000</v>
      </c>
      <c r="I15" s="77">
        <v>4109.47</v>
      </c>
      <c r="J15" s="76"/>
      <c r="K15" s="330"/>
      <c r="L15" s="74">
        <f t="shared" si="1"/>
        <v>4109.47</v>
      </c>
      <c r="M15" s="621">
        <f>ABS(L15-L16)</f>
        <v>0.1499999999996362</v>
      </c>
      <c r="N15" s="669"/>
    </row>
    <row r="16" spans="1:16" ht="12.75" customHeight="1">
      <c r="A16" s="154" t="s">
        <v>767</v>
      </c>
      <c r="B16" s="99" t="s">
        <v>710</v>
      </c>
      <c r="C16" s="662"/>
      <c r="D16" s="662"/>
      <c r="E16" s="630"/>
      <c r="F16" s="674"/>
      <c r="G16" s="674"/>
      <c r="H16" s="328" t="str">
        <f t="shared" si="0"/>
        <v>L&lt; 6000</v>
      </c>
      <c r="I16" s="77">
        <v>4109.62</v>
      </c>
      <c r="J16" s="76"/>
      <c r="K16" s="330"/>
      <c r="L16" s="74">
        <f t="shared" si="1"/>
        <v>4109.62</v>
      </c>
      <c r="M16" s="622"/>
      <c r="N16" s="669"/>
    </row>
    <row r="17" spans="1:16" ht="12.75" customHeight="1">
      <c r="A17" s="154" t="s">
        <v>771</v>
      </c>
      <c r="B17" s="99" t="s">
        <v>712</v>
      </c>
      <c r="C17" s="662" t="s">
        <v>1173</v>
      </c>
      <c r="D17" s="662" t="s">
        <v>1174</v>
      </c>
      <c r="E17" s="630" t="s">
        <v>1175</v>
      </c>
      <c r="F17" s="674"/>
      <c r="G17" s="674"/>
      <c r="H17" s="328" t="str">
        <f t="shared" si="0"/>
        <v>L&lt; 6000</v>
      </c>
      <c r="I17" s="77">
        <v>4427.24</v>
      </c>
      <c r="J17" s="76"/>
      <c r="K17" s="330"/>
      <c r="L17" s="74">
        <f t="shared" si="1"/>
        <v>4427.24</v>
      </c>
      <c r="M17" s="621">
        <f>ABS(L17-L18)</f>
        <v>0.3999999999996362</v>
      </c>
      <c r="N17" s="669"/>
    </row>
    <row r="18" spans="1:16" ht="12.75" customHeight="1">
      <c r="A18" s="154" t="s">
        <v>778</v>
      </c>
      <c r="B18" s="99" t="s">
        <v>714</v>
      </c>
      <c r="C18" s="662"/>
      <c r="D18" s="662"/>
      <c r="E18" s="630"/>
      <c r="F18" s="674"/>
      <c r="G18" s="674"/>
      <c r="H18" s="328" t="str">
        <f t="shared" si="0"/>
        <v>L&lt; 6000</v>
      </c>
      <c r="I18" s="77">
        <v>4426.84</v>
      </c>
      <c r="J18" s="76"/>
      <c r="K18" s="330"/>
      <c r="L18" s="74">
        <f t="shared" si="1"/>
        <v>4426.84</v>
      </c>
      <c r="M18" s="622"/>
      <c r="N18" s="669"/>
    </row>
    <row r="19" spans="1:16" ht="12.75" customHeight="1">
      <c r="A19" s="154" t="s">
        <v>339</v>
      </c>
      <c r="B19" s="99" t="s">
        <v>649</v>
      </c>
      <c r="C19" s="662" t="s">
        <v>1173</v>
      </c>
      <c r="D19" s="662" t="s">
        <v>1174</v>
      </c>
      <c r="E19" s="630" t="s">
        <v>621</v>
      </c>
      <c r="F19" s="674"/>
      <c r="G19" s="674"/>
      <c r="H19" s="328" t="str">
        <f t="shared" si="0"/>
        <v>L&lt; 6000</v>
      </c>
      <c r="I19" s="77">
        <v>5715.78</v>
      </c>
      <c r="J19" s="76"/>
      <c r="K19" s="330"/>
      <c r="L19" s="74">
        <f t="shared" si="1"/>
        <v>5715.78</v>
      </c>
      <c r="M19" s="621">
        <f>ABS(L19-L20)</f>
        <v>1.6599999999998545</v>
      </c>
      <c r="N19" s="669">
        <f>ABS(MAX(L19:L26,L39:L40)-MIN(L19:L26,L39:L40))</f>
        <v>825.34999999999945</v>
      </c>
    </row>
    <row r="20" spans="1:16" ht="12.75" customHeight="1">
      <c r="A20" s="154" t="s">
        <v>344</v>
      </c>
      <c r="B20" s="99" t="s">
        <v>651</v>
      </c>
      <c r="C20" s="662"/>
      <c r="D20" s="662"/>
      <c r="E20" s="630"/>
      <c r="F20" s="674"/>
      <c r="G20" s="674"/>
      <c r="H20" s="328" t="str">
        <f t="shared" si="0"/>
        <v>L&lt; 6000</v>
      </c>
      <c r="I20" s="77">
        <v>5717.44</v>
      </c>
      <c r="J20" s="76"/>
      <c r="K20" s="330"/>
      <c r="L20" s="74">
        <f t="shared" si="1"/>
        <v>5717.44</v>
      </c>
      <c r="M20" s="622"/>
      <c r="N20" s="669"/>
    </row>
    <row r="21" spans="1:16" ht="12.75" customHeight="1">
      <c r="A21" s="154" t="s">
        <v>350</v>
      </c>
      <c r="B21" s="99" t="s">
        <v>653</v>
      </c>
      <c r="C21" s="662" t="s">
        <v>626</v>
      </c>
      <c r="D21" s="662" t="s">
        <v>627</v>
      </c>
      <c r="E21" s="630" t="s">
        <v>1169</v>
      </c>
      <c r="F21" s="674"/>
      <c r="G21" s="674"/>
      <c r="H21" s="328" t="str">
        <f t="shared" si="0"/>
        <v>L&lt; 6000</v>
      </c>
      <c r="I21" s="77">
        <v>5051.5</v>
      </c>
      <c r="J21" s="76"/>
      <c r="K21" s="330"/>
      <c r="L21" s="74">
        <f t="shared" si="1"/>
        <v>5051.5</v>
      </c>
      <c r="M21" s="621">
        <f>ABS(L21-L22)</f>
        <v>1.5600000000004002</v>
      </c>
      <c r="N21" s="669"/>
    </row>
    <row r="22" spans="1:16" ht="12.75" customHeight="1">
      <c r="A22" s="154" t="s">
        <v>1500</v>
      </c>
      <c r="B22" s="99" t="s">
        <v>655</v>
      </c>
      <c r="C22" s="662"/>
      <c r="D22" s="662"/>
      <c r="E22" s="630"/>
      <c r="F22" s="674"/>
      <c r="G22" s="674"/>
      <c r="H22" s="328" t="str">
        <f t="shared" si="0"/>
        <v>L&lt; 6000</v>
      </c>
      <c r="I22" s="77">
        <v>5053.0600000000004</v>
      </c>
      <c r="J22" s="76"/>
      <c r="K22" s="330"/>
      <c r="L22" s="74">
        <f t="shared" si="1"/>
        <v>5053.0600000000004</v>
      </c>
      <c r="M22" s="622"/>
      <c r="N22" s="669"/>
    </row>
    <row r="23" spans="1:16" ht="12.75" customHeight="1">
      <c r="A23" s="154" t="s">
        <v>290</v>
      </c>
      <c r="B23" s="99" t="s">
        <v>659</v>
      </c>
      <c r="C23" s="662" t="s">
        <v>626</v>
      </c>
      <c r="D23" s="662" t="s">
        <v>627</v>
      </c>
      <c r="E23" s="630" t="s">
        <v>1171</v>
      </c>
      <c r="F23" s="674"/>
      <c r="G23" s="674"/>
      <c r="H23" s="328" t="str">
        <f t="shared" si="0"/>
        <v>L&lt; 6000</v>
      </c>
      <c r="I23" s="77">
        <v>4896.53</v>
      </c>
      <c r="J23" s="76"/>
      <c r="K23" s="330"/>
      <c r="L23" s="74">
        <f t="shared" si="1"/>
        <v>4896.53</v>
      </c>
      <c r="M23" s="621">
        <f>ABS(L23-L24)</f>
        <v>0.11000000000058208</v>
      </c>
      <c r="N23" s="669"/>
    </row>
    <row r="24" spans="1:16" ht="12.75" customHeight="1">
      <c r="A24" s="154" t="s">
        <v>153</v>
      </c>
      <c r="B24" s="99" t="s">
        <v>661</v>
      </c>
      <c r="C24" s="662"/>
      <c r="D24" s="662"/>
      <c r="E24" s="630"/>
      <c r="F24" s="674"/>
      <c r="G24" s="674"/>
      <c r="H24" s="328" t="str">
        <f t="shared" si="0"/>
        <v>L&lt; 6000</v>
      </c>
      <c r="I24" s="77">
        <v>4896.6400000000003</v>
      </c>
      <c r="J24" s="76"/>
      <c r="K24" s="330"/>
      <c r="L24" s="74">
        <f t="shared" si="1"/>
        <v>4896.6400000000003</v>
      </c>
      <c r="M24" s="622"/>
      <c r="N24" s="669"/>
    </row>
    <row r="25" spans="1:16" ht="12.75" customHeight="1">
      <c r="A25" s="154" t="s">
        <v>129</v>
      </c>
      <c r="B25" s="99" t="s">
        <v>663</v>
      </c>
      <c r="C25" s="662" t="s">
        <v>626</v>
      </c>
      <c r="D25" s="662" t="s">
        <v>627</v>
      </c>
      <c r="E25" s="630" t="s">
        <v>628</v>
      </c>
      <c r="F25" s="674"/>
      <c r="G25" s="674"/>
      <c r="H25" s="328" t="str">
        <f t="shared" si="0"/>
        <v>L&lt; 6000</v>
      </c>
      <c r="I25" s="77">
        <v>4892.32</v>
      </c>
      <c r="J25" s="76"/>
      <c r="K25" s="330"/>
      <c r="L25" s="74">
        <f t="shared" si="1"/>
        <v>4892.32</v>
      </c>
      <c r="M25" s="621">
        <f>ABS(L25-L26)</f>
        <v>0.22999999999956344</v>
      </c>
      <c r="N25" s="669"/>
    </row>
    <row r="26" spans="1:16" ht="12.75" customHeight="1" thickBot="1">
      <c r="A26" s="154" t="s">
        <v>777</v>
      </c>
      <c r="B26" s="99" t="s">
        <v>665</v>
      </c>
      <c r="C26" s="662"/>
      <c r="D26" s="662"/>
      <c r="E26" s="630"/>
      <c r="F26" s="675"/>
      <c r="G26" s="675"/>
      <c r="H26" s="328" t="str">
        <f t="shared" si="0"/>
        <v>L&lt; 6000</v>
      </c>
      <c r="I26" s="77">
        <v>4892.09</v>
      </c>
      <c r="J26" s="76"/>
      <c r="K26" s="330"/>
      <c r="L26" s="74">
        <f t="shared" si="1"/>
        <v>4892.09</v>
      </c>
      <c r="M26" s="622"/>
      <c r="N26" s="669"/>
    </row>
    <row r="27" spans="1:16" s="11" customFormat="1" ht="38.25" customHeight="1">
      <c r="A27" s="135" t="s">
        <v>59</v>
      </c>
      <c r="B27" s="136" t="s">
        <v>1166</v>
      </c>
      <c r="C27" s="136" t="s">
        <v>922</v>
      </c>
      <c r="D27" s="136" t="s">
        <v>830</v>
      </c>
      <c r="E27" s="136" t="s">
        <v>831</v>
      </c>
      <c r="F27" s="680" t="s">
        <v>2391</v>
      </c>
      <c r="G27" s="595"/>
      <c r="H27" s="319" t="s">
        <v>2392</v>
      </c>
      <c r="I27" s="319" t="s">
        <v>2622</v>
      </c>
      <c r="J27" s="326" t="s">
        <v>2389</v>
      </c>
      <c r="K27" s="326" t="s">
        <v>2390</v>
      </c>
      <c r="L27" s="319" t="s">
        <v>2624</v>
      </c>
      <c r="M27" s="318" t="s">
        <v>2350</v>
      </c>
      <c r="N27" s="319"/>
    </row>
    <row r="28" spans="1:16" ht="26.25" thickBot="1">
      <c r="A28" s="168"/>
      <c r="B28" s="104"/>
      <c r="C28" s="105"/>
      <c r="D28" s="105"/>
      <c r="E28" s="105"/>
      <c r="F28" s="187" t="s">
        <v>1924</v>
      </c>
      <c r="G28" s="188" t="s">
        <v>1925</v>
      </c>
      <c r="H28" s="39" t="str">
        <f>IF($H$2="1.V1000 FP5 TMDS to connector (2.25GT/s)"," HDMI DDC on Motherboard Routing 
- L&lt; 8000","HDMI DDC on Motherboard Routing 
- L&lt; 6000")</f>
        <v>HDMI DDC on Motherboard Routing 
- L&lt; 6000</v>
      </c>
      <c r="I28" s="71"/>
      <c r="J28" s="70"/>
      <c r="K28" s="39" t="s">
        <v>2393</v>
      </c>
      <c r="L28" s="39" t="str">
        <f>H29</f>
        <v>L&lt; 6000</v>
      </c>
      <c r="M28" s="50" t="s">
        <v>2412</v>
      </c>
      <c r="N28" s="70"/>
    </row>
    <row r="29" spans="1:16" ht="25.5">
      <c r="A29" s="154" t="s">
        <v>1179</v>
      </c>
      <c r="B29" s="99" t="s">
        <v>673</v>
      </c>
      <c r="C29" s="95" t="s">
        <v>1180</v>
      </c>
      <c r="D29" s="95" t="s">
        <v>1177</v>
      </c>
      <c r="E29" s="212" t="s">
        <v>616</v>
      </c>
      <c r="F29" s="666" t="s">
        <v>1920</v>
      </c>
      <c r="G29" s="670" t="s">
        <v>2344</v>
      </c>
      <c r="H29" s="328" t="str">
        <f>IF($H$2="1.V1000 FP5 TMDS to connector (2.25GT/s)","L&lt; 8000","L&lt; 6000")</f>
        <v>L&lt; 6000</v>
      </c>
      <c r="I29" s="77">
        <v>4247.8500000000004</v>
      </c>
      <c r="J29" s="13"/>
      <c r="K29" s="13"/>
      <c r="L29" s="74">
        <f t="shared" ref="L29:L34" si="2">SUM(I29:K29)</f>
        <v>4247.8500000000004</v>
      </c>
      <c r="M29" s="665">
        <f>ABS(L30-L29)</f>
        <v>0.25999999999930878</v>
      </c>
      <c r="N29" s="663"/>
      <c r="O29" s="256"/>
      <c r="P29" s="267"/>
    </row>
    <row r="30" spans="1:16" ht="25.5">
      <c r="A30" s="154" t="s">
        <v>617</v>
      </c>
      <c r="B30" s="99" t="s">
        <v>618</v>
      </c>
      <c r="C30" s="95" t="s">
        <v>1180</v>
      </c>
      <c r="D30" s="95" t="s">
        <v>1177</v>
      </c>
      <c r="E30" s="212" t="s">
        <v>619</v>
      </c>
      <c r="F30" s="667"/>
      <c r="G30" s="671"/>
      <c r="H30" s="328" t="str">
        <f t="shared" ref="H30:H34" si="3">IF($H$2="1.V1000 FP5 TMDS to connector (2.25GT/s)","L&lt; 8000","L&lt; 6000")</f>
        <v>L&lt; 6000</v>
      </c>
      <c r="I30" s="77">
        <v>4248.1099999999997</v>
      </c>
      <c r="J30" s="13"/>
      <c r="K30" s="13"/>
      <c r="L30" s="74">
        <f t="shared" si="2"/>
        <v>4248.1099999999997</v>
      </c>
      <c r="M30" s="665"/>
      <c r="N30" s="664"/>
      <c r="O30" s="256"/>
      <c r="P30" s="256"/>
    </row>
    <row r="31" spans="1:16" ht="25.5">
      <c r="A31" s="154" t="s">
        <v>624</v>
      </c>
      <c r="B31" s="99" t="s">
        <v>560</v>
      </c>
      <c r="C31" s="95" t="s">
        <v>1180</v>
      </c>
      <c r="D31" s="95" t="s">
        <v>1177</v>
      </c>
      <c r="E31" s="212" t="s">
        <v>616</v>
      </c>
      <c r="F31" s="667"/>
      <c r="G31" s="671"/>
      <c r="H31" s="328" t="str">
        <f t="shared" si="3"/>
        <v>L&lt; 6000</v>
      </c>
      <c r="I31" s="77">
        <v>4122.13</v>
      </c>
      <c r="J31" s="13"/>
      <c r="K31" s="13"/>
      <c r="L31" s="74">
        <f t="shared" si="2"/>
        <v>4122.13</v>
      </c>
      <c r="M31" s="665">
        <f>ABS(L32-L31)</f>
        <v>1.819999999999709</v>
      </c>
      <c r="N31" s="663"/>
      <c r="O31" s="256"/>
    </row>
    <row r="32" spans="1:16" ht="25.5">
      <c r="A32" s="154" t="s">
        <v>625</v>
      </c>
      <c r="B32" s="99" t="s">
        <v>562</v>
      </c>
      <c r="C32" s="95" t="s">
        <v>1180</v>
      </c>
      <c r="D32" s="95" t="s">
        <v>1177</v>
      </c>
      <c r="E32" s="212" t="s">
        <v>619</v>
      </c>
      <c r="F32" s="667"/>
      <c r="G32" s="671"/>
      <c r="H32" s="328" t="str">
        <f t="shared" si="3"/>
        <v>L&lt; 6000</v>
      </c>
      <c r="I32" s="77">
        <v>4123.95</v>
      </c>
      <c r="J32" s="13"/>
      <c r="K32" s="13"/>
      <c r="L32" s="74">
        <f t="shared" si="2"/>
        <v>4123.95</v>
      </c>
      <c r="M32" s="665"/>
      <c r="N32" s="664"/>
      <c r="O32" s="256"/>
    </row>
    <row r="33" spans="1:14" ht="25.5">
      <c r="A33" s="154" t="s">
        <v>630</v>
      </c>
      <c r="B33" s="99" t="s">
        <v>1081</v>
      </c>
      <c r="C33" s="95" t="s">
        <v>631</v>
      </c>
      <c r="D33" s="95" t="s">
        <v>629</v>
      </c>
      <c r="E33" s="212" t="s">
        <v>632</v>
      </c>
      <c r="F33" s="667"/>
      <c r="G33" s="671"/>
      <c r="H33" s="328" t="str">
        <f t="shared" si="3"/>
        <v>L&lt; 6000</v>
      </c>
      <c r="I33" s="77">
        <v>4754.9799999999996</v>
      </c>
      <c r="J33" s="13"/>
      <c r="K33" s="13"/>
      <c r="L33" s="74">
        <f t="shared" si="2"/>
        <v>4754.9799999999996</v>
      </c>
      <c r="M33" s="665">
        <f>ABS(L34-L33)</f>
        <v>3.999999999996362E-2</v>
      </c>
      <c r="N33" s="663"/>
    </row>
    <row r="34" spans="1:14" ht="26.25" thickBot="1">
      <c r="A34" s="154" t="s">
        <v>633</v>
      </c>
      <c r="B34" s="99" t="s">
        <v>634</v>
      </c>
      <c r="C34" s="95" t="s">
        <v>631</v>
      </c>
      <c r="D34" s="95" t="s">
        <v>629</v>
      </c>
      <c r="E34" s="212" t="s">
        <v>635</v>
      </c>
      <c r="F34" s="668"/>
      <c r="G34" s="672"/>
      <c r="H34" s="328" t="str">
        <f t="shared" si="3"/>
        <v>L&lt; 6000</v>
      </c>
      <c r="I34" s="77">
        <v>4754.9399999999996</v>
      </c>
      <c r="J34" s="13"/>
      <c r="K34" s="13"/>
      <c r="L34" s="74">
        <f t="shared" si="2"/>
        <v>4754.9399999999996</v>
      </c>
      <c r="M34" s="665"/>
      <c r="N34" s="664"/>
    </row>
    <row r="35" spans="1:14" ht="28.5" customHeight="1" thickBot="1">
      <c r="A35" s="168"/>
      <c r="B35" s="104"/>
      <c r="C35" s="105"/>
      <c r="D35" s="105"/>
      <c r="E35" s="105"/>
      <c r="F35" s="323" t="s">
        <v>1924</v>
      </c>
      <c r="G35" s="324" t="s">
        <v>1925</v>
      </c>
      <c r="H35" s="38"/>
      <c r="I35" s="72"/>
      <c r="J35" s="70"/>
      <c r="K35" s="71"/>
      <c r="L35" s="72"/>
      <c r="M35" s="253"/>
      <c r="N35" s="71"/>
    </row>
    <row r="36" spans="1:14">
      <c r="A36" s="154" t="s">
        <v>131</v>
      </c>
      <c r="B36" s="99" t="s">
        <v>558</v>
      </c>
      <c r="C36" s="95" t="s">
        <v>1176</v>
      </c>
      <c r="D36" s="95" t="s">
        <v>1177</v>
      </c>
      <c r="E36" s="212" t="s">
        <v>1178</v>
      </c>
      <c r="F36" s="666" t="s">
        <v>1920</v>
      </c>
      <c r="G36" s="670" t="s">
        <v>2344</v>
      </c>
      <c r="H36" s="322" t="s">
        <v>12</v>
      </c>
      <c r="I36" s="106"/>
      <c r="J36" s="106"/>
      <c r="K36" s="106"/>
      <c r="L36" s="106"/>
      <c r="M36" s="254"/>
      <c r="N36" s="106"/>
    </row>
    <row r="37" spans="1:14">
      <c r="A37" s="154" t="s">
        <v>1329</v>
      </c>
      <c r="B37" s="99" t="s">
        <v>706</v>
      </c>
      <c r="C37" s="95" t="s">
        <v>1176</v>
      </c>
      <c r="D37" s="95" t="s">
        <v>1177</v>
      </c>
      <c r="E37" s="212" t="s">
        <v>1178</v>
      </c>
      <c r="F37" s="667"/>
      <c r="G37" s="671"/>
      <c r="H37" s="322" t="s">
        <v>12</v>
      </c>
      <c r="I37" s="106"/>
      <c r="J37" s="106"/>
      <c r="K37" s="106"/>
      <c r="L37" s="106"/>
      <c r="M37" s="254"/>
      <c r="N37" s="106"/>
    </row>
    <row r="38" spans="1:14" ht="13.5" thickBot="1">
      <c r="A38" s="165" t="s">
        <v>1505</v>
      </c>
      <c r="B38" s="166" t="s">
        <v>657</v>
      </c>
      <c r="C38" s="164" t="s">
        <v>1176</v>
      </c>
      <c r="D38" s="164" t="s">
        <v>629</v>
      </c>
      <c r="E38" s="218" t="s">
        <v>1178</v>
      </c>
      <c r="F38" s="668"/>
      <c r="G38" s="672"/>
      <c r="H38" s="325" t="s">
        <v>12</v>
      </c>
      <c r="I38" s="132"/>
      <c r="J38" s="132"/>
      <c r="K38" s="132"/>
      <c r="L38" s="132"/>
      <c r="M38" s="178"/>
      <c r="N38" s="132"/>
    </row>
    <row r="39" spans="1:14" ht="24.75" customHeight="1">
      <c r="A39" s="679"/>
      <c r="B39" s="679"/>
      <c r="C39" s="679"/>
      <c r="D39" s="679"/>
      <c r="E39" s="679"/>
      <c r="H39" s="269" t="s">
        <v>2261</v>
      </c>
    </row>
    <row r="40" spans="1:14" ht="25.5">
      <c r="H40" s="269" t="s">
        <v>2260</v>
      </c>
    </row>
    <row r="41" spans="1:14">
      <c r="H41" s="269"/>
    </row>
    <row r="42" spans="1:14">
      <c r="H42" s="269"/>
    </row>
    <row r="43" spans="1:14">
      <c r="H43" s="271" t="str">
        <f>IF(ISNUMBER(SEARCH("1.",$H$2)),"1",IF(ISNUMBER(SEARCH("2.",$H$2)),"2"))</f>
        <v>2</v>
      </c>
    </row>
  </sheetData>
  <mergeCells count="66">
    <mergeCell ref="A39:E39"/>
    <mergeCell ref="F27:G27"/>
    <mergeCell ref="C25:C26"/>
    <mergeCell ref="D25:D26"/>
    <mergeCell ref="E25:E26"/>
    <mergeCell ref="G29:G34"/>
    <mergeCell ref="C23:C24"/>
    <mergeCell ref="D23:D24"/>
    <mergeCell ref="E23:E24"/>
    <mergeCell ref="C21:C22"/>
    <mergeCell ref="D21:D22"/>
    <mergeCell ref="E21:E22"/>
    <mergeCell ref="C17:C18"/>
    <mergeCell ref="D17:D18"/>
    <mergeCell ref="E17:E18"/>
    <mergeCell ref="C19:C20"/>
    <mergeCell ref="D19:D20"/>
    <mergeCell ref="E19:E20"/>
    <mergeCell ref="C13:C14"/>
    <mergeCell ref="D13:D14"/>
    <mergeCell ref="E13:E14"/>
    <mergeCell ref="C15:C16"/>
    <mergeCell ref="D15:D16"/>
    <mergeCell ref="E15:E16"/>
    <mergeCell ref="C9:C10"/>
    <mergeCell ref="D9:D10"/>
    <mergeCell ref="E9:E10"/>
    <mergeCell ref="C11:C12"/>
    <mergeCell ref="D11:D12"/>
    <mergeCell ref="E11:E12"/>
    <mergeCell ref="C7:C8"/>
    <mergeCell ref="D7:D8"/>
    <mergeCell ref="E7:E8"/>
    <mergeCell ref="C3:C4"/>
    <mergeCell ref="D3:D4"/>
    <mergeCell ref="E3:E4"/>
    <mergeCell ref="C5:C6"/>
    <mergeCell ref="D5:D6"/>
    <mergeCell ref="E5:E6"/>
    <mergeCell ref="M11:M12"/>
    <mergeCell ref="N11:N18"/>
    <mergeCell ref="M15:M16"/>
    <mergeCell ref="M17:M18"/>
    <mergeCell ref="M13:M14"/>
    <mergeCell ref="F1:G1"/>
    <mergeCell ref="M3:M4"/>
    <mergeCell ref="N3:N10"/>
    <mergeCell ref="M5:M6"/>
    <mergeCell ref="M7:M8"/>
    <mergeCell ref="M9:M10"/>
    <mergeCell ref="N29:N30"/>
    <mergeCell ref="M31:M32"/>
    <mergeCell ref="N31:N32"/>
    <mergeCell ref="F36:F38"/>
    <mergeCell ref="N19:N26"/>
    <mergeCell ref="M33:M34"/>
    <mergeCell ref="N33:N34"/>
    <mergeCell ref="M29:M30"/>
    <mergeCell ref="G36:G38"/>
    <mergeCell ref="M21:M22"/>
    <mergeCell ref="M23:M24"/>
    <mergeCell ref="M25:M26"/>
    <mergeCell ref="F3:F26"/>
    <mergeCell ref="G3:G26"/>
    <mergeCell ref="F29:F34"/>
    <mergeCell ref="M19:M20"/>
  </mergeCells>
  <phoneticPr fontId="3" type="noConversion"/>
  <conditionalFormatting sqref="M35">
    <cfRule type="cellIs" dxfId="74" priority="41" stopIfTrue="1" operator="notBetween">
      <formula>0</formula>
      <formula>500</formula>
    </cfRule>
  </conditionalFormatting>
  <conditionalFormatting sqref="L35">
    <cfRule type="cellIs" dxfId="73" priority="42" stopIfTrue="1" operator="greaterThan">
      <formula>9000</formula>
    </cfRule>
  </conditionalFormatting>
  <conditionalFormatting sqref="M29:M34">
    <cfRule type="cellIs" dxfId="72" priority="29" stopIfTrue="1" operator="notBetween">
      <formula>999</formula>
      <formula>0.0001</formula>
    </cfRule>
  </conditionalFormatting>
  <conditionalFormatting sqref="L29:L34">
    <cfRule type="cellIs" dxfId="71" priority="7" operator="greaterThan">
      <formula>1*MID($L$28,4,4)</formula>
    </cfRule>
  </conditionalFormatting>
  <conditionalFormatting sqref="K29:K34">
    <cfRule type="cellIs" dxfId="70" priority="5" operator="greaterThan">
      <formula>1*MID($K$28,4,9999)</formula>
    </cfRule>
  </conditionalFormatting>
  <conditionalFormatting sqref="N3:N26">
    <cfRule type="cellIs" dxfId="69" priority="4" operator="greaterThan">
      <formula>1800</formula>
    </cfRule>
  </conditionalFormatting>
  <conditionalFormatting sqref="M3:M26">
    <cfRule type="cellIs" dxfId="68" priority="3" operator="greaterThan">
      <formula>1*MID($M$2,5,9999)</formula>
    </cfRule>
  </conditionalFormatting>
  <conditionalFormatting sqref="K3:K26">
    <cfRule type="cellIs" dxfId="67" priority="2" operator="greaterThan">
      <formula>1000</formula>
    </cfRule>
  </conditionalFormatting>
  <conditionalFormatting sqref="L3:L26">
    <cfRule type="cellIs" dxfId="66" priority="1" operator="greaterThan">
      <formula>1*MID($L$2,4,4)</formula>
    </cfRule>
  </conditionalFormatting>
  <dataValidations count="1">
    <dataValidation type="list" allowBlank="1" showInputMessage="1" showErrorMessage="1" sqref="H2">
      <formula1>"1.V1000 FP5 TMDS to connector (2.25GT/s),2.V1000 FP5 TMDS to connector (3GT/s)"</formula1>
    </dataValidation>
  </dataValidations>
  <hyperlinks>
    <hyperlink ref="B3" location="' Row D'!K27" display=" TMDS1_DATA2+  "/>
    <hyperlink ref="B4" location="' Row D'!K28" display=" TMDS1_DATA2- "/>
    <hyperlink ref="B5" location="' Row D'!K30" display=" TMDS1_DATA1+  "/>
    <hyperlink ref="B6" location="' Row D'!K31" display=" TMDS1_DATA1- "/>
    <hyperlink ref="B7" location="' Row D'!K33" display=" TMDS1_DATA0+  "/>
    <hyperlink ref="B8" location="' Row D'!K34" display=" TMDS1_DATA0- "/>
    <hyperlink ref="B9" location="' Row D'!K37" display=" TMDS1_CLK+  "/>
    <hyperlink ref="B10" location="' Row D'!K38" display=" TMDS1_CLK- "/>
    <hyperlink ref="B33" location="' Row C'!K37" display=" HDMI3_CTRLCLK  "/>
    <hyperlink ref="B19" location="' Row C'!K40" display=" TMDS3_DATA2+  "/>
    <hyperlink ref="B20" location="' Row C'!K41" display=" TMDS3_DATA2- "/>
    <hyperlink ref="B21" location="' Row C'!K43" display=" TMDS3_DATA1+  "/>
    <hyperlink ref="B22" location="' Row C'!K44" display=" TMDS3_DATA1- "/>
    <hyperlink ref="B23" location="' Row C'!K47" display=" TMDS3_DATA0+  "/>
    <hyperlink ref="B24" location="' Row C'!K48" display=" TMDS3_DATA0- "/>
    <hyperlink ref="B25" location="' Row C'!K50" display=" TMDS3_CLK+  "/>
    <hyperlink ref="B26" location="' Row C'!K51" display=" TMDS3_CLK- "/>
    <hyperlink ref="B34" location="' Row C'!K38" display=" HDMI3_CTRLDATA  "/>
    <hyperlink ref="B11" location="' Row D'!K40" display=" TMDS2_DATA2+  "/>
    <hyperlink ref="B12" location="' Row D'!K41" display=" TMDS2_DATA2- "/>
    <hyperlink ref="B13" location="' Row D'!K43" display=" TMDS2_DATA1+  "/>
    <hyperlink ref="B14" location="' Row D'!K44" display=" TMDS2_DATA1- "/>
    <hyperlink ref="B15" location="' Row D'!K47" display=" TMDS2_DATA0+  "/>
    <hyperlink ref="B16" location="' Row D'!K48" display=" TMDS2_DATA0- "/>
    <hyperlink ref="B17" location="' Row D'!K50" display=" TMDS2_CLK+  "/>
    <hyperlink ref="B18" location="' Row D'!K51" display=" TMDS2_CLK- "/>
    <hyperlink ref="B29" location="' Row D'!K16" display=" HMDI1_CTRLCLK  "/>
    <hyperlink ref="B30" location="' Row D'!K17" display=" HMDI1_CTRLCLK  "/>
    <hyperlink ref="B31" location="' Row C'!K33" display=" HDMI2_CTRLCLK  "/>
    <hyperlink ref="B32" location="' Row C'!K34" display=" HDMI2_CTRLDATA  "/>
    <hyperlink ref="B36" location="' Row C'!K25" display=" HDMI1_HPD  "/>
    <hyperlink ref="B37" location="' Row D'!K45" display=" HDMI2_HPD  "/>
    <hyperlink ref="B38" location="' Row C'!K45" display=" HDMI3_HPD  "/>
  </hyperlinks>
  <pageMargins left="0.75" right="0.75"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tabColor rgb="FF009999"/>
  </sheetPr>
  <dimension ref="A1:P97"/>
  <sheetViews>
    <sheetView zoomScale="85" zoomScaleNormal="85" workbookViewId="0">
      <pane xSplit="5" ySplit="1" topLeftCell="F2" activePane="bottomRight" state="frozen"/>
      <selection activeCell="G3" sqref="G3:G22"/>
      <selection pane="topRight" activeCell="G3" sqref="G3:G22"/>
      <selection pane="bottomLeft" activeCell="G3" sqref="G3:G22"/>
      <selection pane="bottomRight" activeCell="H12" sqref="H12"/>
    </sheetView>
  </sheetViews>
  <sheetFormatPr defaultColWidth="9.140625" defaultRowHeight="12.75"/>
  <cols>
    <col min="1" max="1" width="8.7109375" style="11" customWidth="1"/>
    <col min="2" max="2" width="20.7109375" style="11" customWidth="1"/>
    <col min="3" max="3" width="9.7109375" style="11" hidden="1" customWidth="1"/>
    <col min="4" max="4" width="12.7109375" style="11" hidden="1" customWidth="1"/>
    <col min="5" max="5" width="40.7109375" style="11" hidden="1" customWidth="1"/>
    <col min="6" max="6" width="18.28515625" style="11" customWidth="1"/>
    <col min="7" max="7" width="17.7109375" style="11" customWidth="1"/>
    <col min="8" max="8" width="29.5703125" style="11" customWidth="1"/>
    <col min="9" max="9" width="20.7109375" style="11" customWidth="1"/>
    <col min="10" max="10" width="16.42578125" style="11" customWidth="1"/>
    <col min="11" max="11" width="17.7109375" style="11" customWidth="1"/>
    <col min="12" max="12" width="14.85546875" style="11" customWidth="1"/>
    <col min="13" max="13" width="17.140625" style="11" customWidth="1"/>
    <col min="14" max="14" width="14.85546875" style="11" customWidth="1"/>
    <col min="15" max="15" width="21.140625" style="11" customWidth="1"/>
    <col min="16" max="16" width="19" customWidth="1"/>
    <col min="17" max="16384" width="9.140625" style="11"/>
  </cols>
  <sheetData>
    <row r="1" spans="1:16" ht="51">
      <c r="A1" s="135" t="s">
        <v>1409</v>
      </c>
      <c r="B1" s="136" t="s">
        <v>1410</v>
      </c>
      <c r="C1" s="136" t="s">
        <v>1411</v>
      </c>
      <c r="D1" s="136" t="s">
        <v>830</v>
      </c>
      <c r="E1" s="136" t="s">
        <v>831</v>
      </c>
      <c r="F1" s="652" t="s">
        <v>2368</v>
      </c>
      <c r="G1" s="595"/>
      <c r="H1" s="278" t="s">
        <v>2374</v>
      </c>
      <c r="I1" s="278" t="s">
        <v>2622</v>
      </c>
      <c r="J1" s="278" t="s">
        <v>0</v>
      </c>
      <c r="K1" s="278" t="s">
        <v>1</v>
      </c>
      <c r="L1" s="278" t="s">
        <v>2</v>
      </c>
      <c r="M1" s="278" t="s">
        <v>2623</v>
      </c>
      <c r="N1" s="278" t="s">
        <v>2624</v>
      </c>
      <c r="O1" s="279" t="s">
        <v>23</v>
      </c>
      <c r="P1" s="300" t="s">
        <v>2265</v>
      </c>
    </row>
    <row r="2" spans="1:16" ht="52.5" customHeight="1" thickBot="1">
      <c r="A2" s="47"/>
      <c r="B2" s="39"/>
      <c r="C2" s="39"/>
      <c r="D2" s="39"/>
      <c r="E2" s="39"/>
      <c r="F2" s="187" t="s">
        <v>1940</v>
      </c>
      <c r="G2" s="188" t="s">
        <v>1941</v>
      </c>
      <c r="H2" s="332" t="s">
        <v>3051</v>
      </c>
      <c r="I2" s="39"/>
      <c r="J2" s="39"/>
      <c r="K2" s="39" t="s">
        <v>2411</v>
      </c>
      <c r="L2" s="39" t="s">
        <v>2411</v>
      </c>
      <c r="M2" s="39"/>
      <c r="N2" s="39" t="str">
        <f>IF($H$11="L&lt; 7000","L&lt; 7000","DP2  L&lt; FAE"&amp;CHAR(10)&amp;"DP1,3 L&lt; 7000")</f>
        <v>DP2  L&lt; FAE
DP1,3 L&lt; 7000</v>
      </c>
      <c r="O2" s="44" t="s">
        <v>24</v>
      </c>
      <c r="P2" s="39" t="s">
        <v>2367</v>
      </c>
    </row>
    <row r="3" spans="1:16" ht="12.75" customHeight="1">
      <c r="A3" s="154" t="s">
        <v>1052</v>
      </c>
      <c r="B3" s="99" t="s">
        <v>676</v>
      </c>
      <c r="C3" s="662" t="s">
        <v>1412</v>
      </c>
      <c r="D3" s="662" t="s">
        <v>1413</v>
      </c>
      <c r="E3" s="630" t="s">
        <v>1414</v>
      </c>
      <c r="F3" s="666" t="s">
        <v>1939</v>
      </c>
      <c r="G3" s="670" t="s">
        <v>2353</v>
      </c>
      <c r="H3" s="322" t="s">
        <v>2382</v>
      </c>
      <c r="I3" s="77">
        <v>4385.3100000000004</v>
      </c>
      <c r="J3" s="76"/>
      <c r="K3" s="76"/>
      <c r="L3" s="76"/>
      <c r="M3" s="74">
        <f>SUM(J3:L3)</f>
        <v>0</v>
      </c>
      <c r="N3" s="74">
        <f>SUM(I3:L3)</f>
        <v>4385.3100000000004</v>
      </c>
      <c r="O3" s="681">
        <f>ABS(N3-N4)</f>
        <v>0.5</v>
      </c>
      <c r="P3" s="676">
        <f>MAX(N3:N10)-MIN(N3:N10)</f>
        <v>326.87000000000035</v>
      </c>
    </row>
    <row r="4" spans="1:16">
      <c r="A4" s="154" t="s">
        <v>1059</v>
      </c>
      <c r="B4" s="99" t="s">
        <v>679</v>
      </c>
      <c r="C4" s="662"/>
      <c r="D4" s="662"/>
      <c r="E4" s="630"/>
      <c r="F4" s="667"/>
      <c r="G4" s="671"/>
      <c r="H4" s="322" t="s">
        <v>2382</v>
      </c>
      <c r="I4" s="77">
        <v>4384.8100000000004</v>
      </c>
      <c r="J4" s="76"/>
      <c r="K4" s="76"/>
      <c r="L4" s="76"/>
      <c r="M4" s="74">
        <f t="shared" ref="M4:M26" si="0">SUM(J4:L4)</f>
        <v>0</v>
      </c>
      <c r="N4" s="74">
        <f t="shared" ref="N4:N10" si="1">SUM(I4:L4)</f>
        <v>4384.8100000000004</v>
      </c>
      <c r="O4" s="681"/>
      <c r="P4" s="677"/>
    </row>
    <row r="5" spans="1:16">
      <c r="A5" s="154" t="s">
        <v>316</v>
      </c>
      <c r="B5" s="99" t="s">
        <v>682</v>
      </c>
      <c r="C5" s="662"/>
      <c r="D5" s="662"/>
      <c r="E5" s="630"/>
      <c r="F5" s="667"/>
      <c r="G5" s="671"/>
      <c r="H5" s="322" t="s">
        <v>2382</v>
      </c>
      <c r="I5" s="77">
        <v>4154.12</v>
      </c>
      <c r="J5" s="76"/>
      <c r="K5" s="76"/>
      <c r="L5" s="76"/>
      <c r="M5" s="74">
        <f t="shared" si="0"/>
        <v>0</v>
      </c>
      <c r="N5" s="74">
        <f t="shared" si="1"/>
        <v>4154.12</v>
      </c>
      <c r="O5" s="681">
        <f>ABS(N5-N6)</f>
        <v>0.23999999999978172</v>
      </c>
      <c r="P5" s="677"/>
    </row>
    <row r="6" spans="1:16">
      <c r="A6" s="154" t="s">
        <v>729</v>
      </c>
      <c r="B6" s="99" t="s">
        <v>685</v>
      </c>
      <c r="C6" s="662"/>
      <c r="D6" s="662"/>
      <c r="E6" s="630"/>
      <c r="F6" s="667"/>
      <c r="G6" s="671"/>
      <c r="H6" s="322" t="s">
        <v>2382</v>
      </c>
      <c r="I6" s="77">
        <v>4154.3599999999997</v>
      </c>
      <c r="J6" s="76"/>
      <c r="K6" s="76"/>
      <c r="L6" s="76"/>
      <c r="M6" s="74">
        <f t="shared" si="0"/>
        <v>0</v>
      </c>
      <c r="N6" s="74">
        <f t="shared" si="1"/>
        <v>4154.3599999999997</v>
      </c>
      <c r="O6" s="681"/>
      <c r="P6" s="677"/>
    </row>
    <row r="7" spans="1:16">
      <c r="A7" s="154" t="s">
        <v>243</v>
      </c>
      <c r="B7" s="99" t="s">
        <v>688</v>
      </c>
      <c r="C7" s="662"/>
      <c r="D7" s="662"/>
      <c r="E7" s="630"/>
      <c r="F7" s="667"/>
      <c r="G7" s="671"/>
      <c r="H7" s="322" t="s">
        <v>2382</v>
      </c>
      <c r="I7" s="77">
        <v>4082.3</v>
      </c>
      <c r="J7" s="76"/>
      <c r="K7" s="76"/>
      <c r="L7" s="76"/>
      <c r="M7" s="74">
        <f t="shared" si="0"/>
        <v>0</v>
      </c>
      <c r="N7" s="74">
        <f t="shared" si="1"/>
        <v>4082.3</v>
      </c>
      <c r="O7" s="681">
        <f>ABS(N7-N8)</f>
        <v>0.22000000000025466</v>
      </c>
      <c r="P7" s="677"/>
    </row>
    <row r="8" spans="1:16">
      <c r="A8" s="154" t="s">
        <v>1561</v>
      </c>
      <c r="B8" s="99" t="s">
        <v>691</v>
      </c>
      <c r="C8" s="662"/>
      <c r="D8" s="662"/>
      <c r="E8" s="630"/>
      <c r="F8" s="667"/>
      <c r="G8" s="671"/>
      <c r="H8" s="322" t="s">
        <v>2382</v>
      </c>
      <c r="I8" s="77">
        <v>4082.08</v>
      </c>
      <c r="J8" s="76"/>
      <c r="K8" s="76"/>
      <c r="L8" s="76"/>
      <c r="M8" s="74">
        <f t="shared" si="0"/>
        <v>0</v>
      </c>
      <c r="N8" s="74">
        <f t="shared" si="1"/>
        <v>4082.08</v>
      </c>
      <c r="O8" s="681"/>
      <c r="P8" s="677"/>
    </row>
    <row r="9" spans="1:16">
      <c r="A9" s="154" t="s">
        <v>1503</v>
      </c>
      <c r="B9" s="99" t="s">
        <v>693</v>
      </c>
      <c r="C9" s="662"/>
      <c r="D9" s="662"/>
      <c r="E9" s="630"/>
      <c r="F9" s="667"/>
      <c r="G9" s="671"/>
      <c r="H9" s="322" t="s">
        <v>2382</v>
      </c>
      <c r="I9" s="77">
        <v>4059.27</v>
      </c>
      <c r="J9" s="76"/>
      <c r="K9" s="76"/>
      <c r="L9" s="76"/>
      <c r="M9" s="74">
        <f t="shared" si="0"/>
        <v>0</v>
      </c>
      <c r="N9" s="74">
        <f t="shared" si="1"/>
        <v>4059.27</v>
      </c>
      <c r="O9" s="681">
        <f>ABS(N9-N10)</f>
        <v>0.82999999999992724</v>
      </c>
      <c r="P9" s="677"/>
    </row>
    <row r="10" spans="1:16">
      <c r="A10" s="154" t="s">
        <v>329</v>
      </c>
      <c r="B10" s="99" t="s">
        <v>695</v>
      </c>
      <c r="C10" s="662"/>
      <c r="D10" s="662"/>
      <c r="E10" s="630"/>
      <c r="F10" s="667"/>
      <c r="G10" s="671"/>
      <c r="H10" s="322" t="s">
        <v>2382</v>
      </c>
      <c r="I10" s="77">
        <v>4058.44</v>
      </c>
      <c r="J10" s="76"/>
      <c r="K10" s="76"/>
      <c r="L10" s="76"/>
      <c r="M10" s="74">
        <f t="shared" si="0"/>
        <v>0</v>
      </c>
      <c r="N10" s="74">
        <f t="shared" si="1"/>
        <v>4058.44</v>
      </c>
      <c r="O10" s="681"/>
      <c r="P10" s="678"/>
    </row>
    <row r="11" spans="1:16">
      <c r="A11" s="154" t="s">
        <v>340</v>
      </c>
      <c r="B11" s="99" t="s">
        <v>697</v>
      </c>
      <c r="C11" s="662" t="s">
        <v>1412</v>
      </c>
      <c r="D11" s="662" t="s">
        <v>1413</v>
      </c>
      <c r="E11" s="630" t="s">
        <v>1414</v>
      </c>
      <c r="F11" s="667"/>
      <c r="G11" s="671"/>
      <c r="H11" s="322" t="str">
        <f t="shared" ref="H11:H18" si="2">IF($H$2="2.DP2 HBR3 w/ Redriver + DP1 and DP3 HBR2","L&lt; 0000","L&lt; 7000")</f>
        <v>L&lt; 0000</v>
      </c>
      <c r="I11" s="77">
        <v>4612.2700000000004</v>
      </c>
      <c r="J11" s="76"/>
      <c r="K11" s="76"/>
      <c r="L11" s="76"/>
      <c r="M11" s="74">
        <f t="shared" si="0"/>
        <v>0</v>
      </c>
      <c r="N11" s="74">
        <f>SUM(I11:L11)</f>
        <v>4612.2700000000004</v>
      </c>
      <c r="O11" s="681">
        <f>ABS(N11-N12)</f>
        <v>0.68999999999959982</v>
      </c>
      <c r="P11" s="676">
        <f>MAX(N11:N18)-MIN(N11:N18)</f>
        <v>693.11000000000013</v>
      </c>
    </row>
    <row r="12" spans="1:16">
      <c r="A12" s="154" t="s">
        <v>1319</v>
      </c>
      <c r="B12" s="99" t="s">
        <v>699</v>
      </c>
      <c r="C12" s="662"/>
      <c r="D12" s="662"/>
      <c r="E12" s="630"/>
      <c r="F12" s="667"/>
      <c r="G12" s="671"/>
      <c r="H12" s="322" t="str">
        <f t="shared" si="2"/>
        <v>L&lt; 0000</v>
      </c>
      <c r="I12" s="77">
        <v>4612.96</v>
      </c>
      <c r="J12" s="76"/>
      <c r="K12" s="76"/>
      <c r="L12" s="76"/>
      <c r="M12" s="74">
        <f t="shared" si="0"/>
        <v>0</v>
      </c>
      <c r="N12" s="74">
        <f t="shared" ref="N12:N18" si="3">SUM(I12:L12)</f>
        <v>4612.96</v>
      </c>
      <c r="O12" s="681"/>
      <c r="P12" s="677"/>
    </row>
    <row r="13" spans="1:16">
      <c r="A13" s="154" t="s">
        <v>1324</v>
      </c>
      <c r="B13" s="99" t="s">
        <v>701</v>
      </c>
      <c r="C13" s="662"/>
      <c r="D13" s="662"/>
      <c r="E13" s="630"/>
      <c r="F13" s="667"/>
      <c r="G13" s="671"/>
      <c r="H13" s="322" t="str">
        <f t="shared" si="2"/>
        <v>L&lt; 0000</v>
      </c>
      <c r="I13" s="77">
        <v>3919.85</v>
      </c>
      <c r="J13" s="76"/>
      <c r="K13" s="76"/>
      <c r="L13" s="76"/>
      <c r="M13" s="74">
        <f t="shared" si="0"/>
        <v>0</v>
      </c>
      <c r="N13" s="74">
        <f t="shared" si="3"/>
        <v>3919.85</v>
      </c>
      <c r="O13" s="681">
        <f>ABS(N13-N14)</f>
        <v>0.51999999999998181</v>
      </c>
      <c r="P13" s="677"/>
    </row>
    <row r="14" spans="1:16">
      <c r="A14" s="154" t="s">
        <v>1326</v>
      </c>
      <c r="B14" s="99" t="s">
        <v>703</v>
      </c>
      <c r="C14" s="662"/>
      <c r="D14" s="662"/>
      <c r="E14" s="630"/>
      <c r="F14" s="667"/>
      <c r="G14" s="671"/>
      <c r="H14" s="322" t="str">
        <f t="shared" si="2"/>
        <v>L&lt; 0000</v>
      </c>
      <c r="I14" s="77">
        <v>3920.37</v>
      </c>
      <c r="J14" s="76"/>
      <c r="K14" s="76"/>
      <c r="L14" s="76"/>
      <c r="M14" s="74">
        <f t="shared" si="0"/>
        <v>0</v>
      </c>
      <c r="N14" s="74">
        <f t="shared" si="3"/>
        <v>3920.37</v>
      </c>
      <c r="O14" s="681"/>
      <c r="P14" s="677"/>
    </row>
    <row r="15" spans="1:16">
      <c r="A15" s="154" t="s">
        <v>1334</v>
      </c>
      <c r="B15" s="99" t="s">
        <v>707</v>
      </c>
      <c r="C15" s="662"/>
      <c r="D15" s="662"/>
      <c r="E15" s="630"/>
      <c r="F15" s="667"/>
      <c r="G15" s="671"/>
      <c r="H15" s="322" t="str">
        <f t="shared" si="2"/>
        <v>L&lt; 0000</v>
      </c>
      <c r="I15" s="77">
        <v>4109.47</v>
      </c>
      <c r="J15" s="76"/>
      <c r="K15" s="76"/>
      <c r="L15" s="76"/>
      <c r="M15" s="74">
        <f t="shared" si="0"/>
        <v>0</v>
      </c>
      <c r="N15" s="74">
        <f t="shared" si="3"/>
        <v>4109.47</v>
      </c>
      <c r="O15" s="681">
        <f>ABS(N15-N16)</f>
        <v>0.1499999999996362</v>
      </c>
      <c r="P15" s="677"/>
    </row>
    <row r="16" spans="1:16">
      <c r="A16" s="154" t="s">
        <v>767</v>
      </c>
      <c r="B16" s="99" t="s">
        <v>709</v>
      </c>
      <c r="C16" s="662"/>
      <c r="D16" s="662"/>
      <c r="E16" s="630"/>
      <c r="F16" s="667"/>
      <c r="G16" s="671"/>
      <c r="H16" s="322" t="str">
        <f t="shared" si="2"/>
        <v>L&lt; 0000</v>
      </c>
      <c r="I16" s="77">
        <v>4109.62</v>
      </c>
      <c r="J16" s="76"/>
      <c r="K16" s="76"/>
      <c r="L16" s="76"/>
      <c r="M16" s="74">
        <f t="shared" si="0"/>
        <v>0</v>
      </c>
      <c r="N16" s="74">
        <f t="shared" si="3"/>
        <v>4109.62</v>
      </c>
      <c r="O16" s="681"/>
      <c r="P16" s="677"/>
    </row>
    <row r="17" spans="1:16">
      <c r="A17" s="154" t="s">
        <v>771</v>
      </c>
      <c r="B17" s="99" t="s">
        <v>711</v>
      </c>
      <c r="C17" s="662"/>
      <c r="D17" s="662"/>
      <c r="E17" s="630"/>
      <c r="F17" s="667"/>
      <c r="G17" s="671"/>
      <c r="H17" s="322" t="str">
        <f t="shared" si="2"/>
        <v>L&lt; 0000</v>
      </c>
      <c r="I17" s="77">
        <v>4427.24</v>
      </c>
      <c r="J17" s="76"/>
      <c r="K17" s="76"/>
      <c r="L17" s="76"/>
      <c r="M17" s="74">
        <f t="shared" si="0"/>
        <v>0</v>
      </c>
      <c r="N17" s="74">
        <f t="shared" si="3"/>
        <v>4427.24</v>
      </c>
      <c r="O17" s="681">
        <f>ABS(N17-N18)</f>
        <v>0.3999999999996362</v>
      </c>
      <c r="P17" s="677"/>
    </row>
    <row r="18" spans="1:16">
      <c r="A18" s="154" t="s">
        <v>778</v>
      </c>
      <c r="B18" s="99" t="s">
        <v>713</v>
      </c>
      <c r="C18" s="662"/>
      <c r="D18" s="662"/>
      <c r="E18" s="630"/>
      <c r="F18" s="667"/>
      <c r="G18" s="671"/>
      <c r="H18" s="322" t="str">
        <f t="shared" si="2"/>
        <v>L&lt; 0000</v>
      </c>
      <c r="I18" s="77">
        <v>4426.84</v>
      </c>
      <c r="J18" s="76"/>
      <c r="K18" s="76"/>
      <c r="L18" s="76"/>
      <c r="M18" s="74">
        <f t="shared" si="0"/>
        <v>0</v>
      </c>
      <c r="N18" s="74">
        <f t="shared" si="3"/>
        <v>4426.84</v>
      </c>
      <c r="O18" s="681"/>
      <c r="P18" s="678"/>
    </row>
    <row r="19" spans="1:16">
      <c r="A19" s="154" t="s">
        <v>339</v>
      </c>
      <c r="B19" s="99" t="s">
        <v>648</v>
      </c>
      <c r="C19" s="662" t="s">
        <v>1412</v>
      </c>
      <c r="D19" s="662" t="s">
        <v>1413</v>
      </c>
      <c r="E19" s="630" t="s">
        <v>1414</v>
      </c>
      <c r="F19" s="667"/>
      <c r="G19" s="671"/>
      <c r="H19" s="322" t="s">
        <v>2382</v>
      </c>
      <c r="I19" s="77">
        <v>5715.78</v>
      </c>
      <c r="J19" s="76"/>
      <c r="K19" s="76"/>
      <c r="L19" s="76"/>
      <c r="M19" s="74">
        <f t="shared" si="0"/>
        <v>0</v>
      </c>
      <c r="N19" s="74">
        <f t="shared" ref="N19:N26" si="4">SUM(I19:L19)</f>
        <v>5715.78</v>
      </c>
      <c r="O19" s="681">
        <f>ABS(N19-N20)</f>
        <v>1.6599999999998545</v>
      </c>
      <c r="P19" s="676">
        <f>MAX(N19:N26)-MIN(N19:N26)</f>
        <v>825.34999999999945</v>
      </c>
    </row>
    <row r="20" spans="1:16">
      <c r="A20" s="154" t="s">
        <v>344</v>
      </c>
      <c r="B20" s="99" t="s">
        <v>650</v>
      </c>
      <c r="C20" s="662"/>
      <c r="D20" s="662"/>
      <c r="E20" s="630"/>
      <c r="F20" s="667"/>
      <c r="G20" s="671"/>
      <c r="H20" s="322" t="s">
        <v>2382</v>
      </c>
      <c r="I20" s="77">
        <v>5717.44</v>
      </c>
      <c r="J20" s="76"/>
      <c r="K20" s="76"/>
      <c r="L20" s="76"/>
      <c r="M20" s="74">
        <f t="shared" si="0"/>
        <v>0</v>
      </c>
      <c r="N20" s="74">
        <f t="shared" si="4"/>
        <v>5717.44</v>
      </c>
      <c r="O20" s="681"/>
      <c r="P20" s="677"/>
    </row>
    <row r="21" spans="1:16">
      <c r="A21" s="154" t="s">
        <v>350</v>
      </c>
      <c r="B21" s="99" t="s">
        <v>652</v>
      </c>
      <c r="C21" s="662"/>
      <c r="D21" s="662"/>
      <c r="E21" s="630"/>
      <c r="F21" s="667"/>
      <c r="G21" s="671"/>
      <c r="H21" s="322" t="s">
        <v>2382</v>
      </c>
      <c r="I21" s="77">
        <v>5051.5</v>
      </c>
      <c r="J21" s="76"/>
      <c r="K21" s="76"/>
      <c r="L21" s="76"/>
      <c r="M21" s="74">
        <f t="shared" si="0"/>
        <v>0</v>
      </c>
      <c r="N21" s="74">
        <f t="shared" si="4"/>
        <v>5051.5</v>
      </c>
      <c r="O21" s="681">
        <f>ABS(N21-N22)</f>
        <v>1.5600000000004002</v>
      </c>
      <c r="P21" s="677"/>
    </row>
    <row r="22" spans="1:16">
      <c r="A22" s="154" t="s">
        <v>1500</v>
      </c>
      <c r="B22" s="99" t="s">
        <v>654</v>
      </c>
      <c r="C22" s="662"/>
      <c r="D22" s="662"/>
      <c r="E22" s="630"/>
      <c r="F22" s="667"/>
      <c r="G22" s="671"/>
      <c r="H22" s="322" t="s">
        <v>2382</v>
      </c>
      <c r="I22" s="77">
        <v>5053.0600000000004</v>
      </c>
      <c r="J22" s="76"/>
      <c r="K22" s="76"/>
      <c r="L22" s="76"/>
      <c r="M22" s="74">
        <f t="shared" si="0"/>
        <v>0</v>
      </c>
      <c r="N22" s="74">
        <f t="shared" si="4"/>
        <v>5053.0600000000004</v>
      </c>
      <c r="O22" s="681"/>
      <c r="P22" s="677"/>
    </row>
    <row r="23" spans="1:16">
      <c r="A23" s="154" t="s">
        <v>290</v>
      </c>
      <c r="B23" s="99" t="s">
        <v>658</v>
      </c>
      <c r="C23" s="662"/>
      <c r="D23" s="662"/>
      <c r="E23" s="630"/>
      <c r="F23" s="667"/>
      <c r="G23" s="671"/>
      <c r="H23" s="322" t="s">
        <v>2382</v>
      </c>
      <c r="I23" s="77">
        <v>4896.53</v>
      </c>
      <c r="J23" s="76"/>
      <c r="K23" s="76"/>
      <c r="L23" s="76"/>
      <c r="M23" s="74">
        <f t="shared" si="0"/>
        <v>0</v>
      </c>
      <c r="N23" s="74">
        <f t="shared" si="4"/>
        <v>4896.53</v>
      </c>
      <c r="O23" s="681">
        <f>ABS(N23-N24)</f>
        <v>0.11000000000058208</v>
      </c>
      <c r="P23" s="677"/>
    </row>
    <row r="24" spans="1:16">
      <c r="A24" s="154" t="s">
        <v>153</v>
      </c>
      <c r="B24" s="99" t="s">
        <v>660</v>
      </c>
      <c r="C24" s="662"/>
      <c r="D24" s="662"/>
      <c r="E24" s="630"/>
      <c r="F24" s="667"/>
      <c r="G24" s="671"/>
      <c r="H24" s="322" t="s">
        <v>2382</v>
      </c>
      <c r="I24" s="77">
        <v>4896.6400000000003</v>
      </c>
      <c r="J24" s="76"/>
      <c r="K24" s="76"/>
      <c r="L24" s="76"/>
      <c r="M24" s="74">
        <f t="shared" si="0"/>
        <v>0</v>
      </c>
      <c r="N24" s="74">
        <f t="shared" si="4"/>
        <v>4896.6400000000003</v>
      </c>
      <c r="O24" s="681"/>
      <c r="P24" s="677"/>
    </row>
    <row r="25" spans="1:16">
      <c r="A25" s="154" t="s">
        <v>129</v>
      </c>
      <c r="B25" s="99" t="s">
        <v>662</v>
      </c>
      <c r="C25" s="662"/>
      <c r="D25" s="662"/>
      <c r="E25" s="630"/>
      <c r="F25" s="667"/>
      <c r="G25" s="671"/>
      <c r="H25" s="322" t="s">
        <v>2382</v>
      </c>
      <c r="I25" s="77">
        <v>4892.32</v>
      </c>
      <c r="J25" s="76"/>
      <c r="K25" s="76"/>
      <c r="L25" s="76"/>
      <c r="M25" s="74">
        <f t="shared" si="0"/>
        <v>0</v>
      </c>
      <c r="N25" s="74">
        <f t="shared" si="4"/>
        <v>4892.32</v>
      </c>
      <c r="O25" s="681">
        <f>ABS(N25-N26)</f>
        <v>0.22999999999956344</v>
      </c>
      <c r="P25" s="677"/>
    </row>
    <row r="26" spans="1:16" ht="13.5" thickBot="1">
      <c r="A26" s="204" t="s">
        <v>777</v>
      </c>
      <c r="B26" s="205" t="s">
        <v>664</v>
      </c>
      <c r="C26" s="686"/>
      <c r="D26" s="686"/>
      <c r="E26" s="683"/>
      <c r="F26" s="668"/>
      <c r="G26" s="672"/>
      <c r="H26" s="322" t="s">
        <v>2382</v>
      </c>
      <c r="I26" s="77">
        <v>4892.09</v>
      </c>
      <c r="J26" s="76"/>
      <c r="K26" s="76"/>
      <c r="L26" s="76"/>
      <c r="M26" s="74">
        <f t="shared" si="0"/>
        <v>0</v>
      </c>
      <c r="N26" s="74">
        <f t="shared" si="4"/>
        <v>4892.09</v>
      </c>
      <c r="O26" s="681"/>
      <c r="P26" s="678"/>
    </row>
    <row r="27" spans="1:16" ht="59.25" customHeight="1">
      <c r="A27" s="206" t="s">
        <v>1409</v>
      </c>
      <c r="B27" s="24" t="s">
        <v>1410</v>
      </c>
      <c r="C27" s="24" t="s">
        <v>1411</v>
      </c>
      <c r="D27" s="24" t="s">
        <v>830</v>
      </c>
      <c r="E27" s="24" t="s">
        <v>831</v>
      </c>
      <c r="F27" s="680" t="s">
        <v>2391</v>
      </c>
      <c r="G27" s="682"/>
      <c r="H27" s="313" t="s">
        <v>2374</v>
      </c>
      <c r="I27" s="313" t="s">
        <v>2622</v>
      </c>
      <c r="J27" s="301"/>
      <c r="K27" s="301"/>
      <c r="L27" s="301"/>
      <c r="M27" s="313" t="s">
        <v>2623</v>
      </c>
      <c r="N27" s="313" t="s">
        <v>2624</v>
      </c>
      <c r="O27" s="314" t="s">
        <v>23</v>
      </c>
      <c r="P27" s="313"/>
    </row>
    <row r="28" spans="1:16" ht="42.75" customHeight="1" thickBot="1">
      <c r="A28" s="168"/>
      <c r="B28" s="104"/>
      <c r="C28" s="105"/>
      <c r="D28" s="105"/>
      <c r="E28" s="105"/>
      <c r="F28" s="187" t="s">
        <v>1940</v>
      </c>
      <c r="G28" s="188" t="s">
        <v>1941</v>
      </c>
      <c r="H28" s="39" t="s">
        <v>2383</v>
      </c>
      <c r="I28" s="39"/>
      <c r="J28" s="29"/>
      <c r="K28" s="29"/>
      <c r="L28" s="29"/>
      <c r="M28" s="39"/>
      <c r="N28" s="39" t="str">
        <f>H29</f>
        <v>L &lt; 7000</v>
      </c>
      <c r="O28" s="44" t="s">
        <v>24</v>
      </c>
      <c r="P28" s="295"/>
    </row>
    <row r="29" spans="1:16" ht="12.75" customHeight="1">
      <c r="A29" s="154" t="s">
        <v>164</v>
      </c>
      <c r="B29" s="99" t="s">
        <v>672</v>
      </c>
      <c r="C29" s="662" t="s">
        <v>1525</v>
      </c>
      <c r="D29" s="662" t="s">
        <v>1526</v>
      </c>
      <c r="E29" s="630" t="s">
        <v>298</v>
      </c>
      <c r="F29" s="666" t="s">
        <v>1939</v>
      </c>
      <c r="G29" s="670" t="s">
        <v>2343</v>
      </c>
      <c r="H29" s="322" t="s">
        <v>2384</v>
      </c>
      <c r="I29" s="77">
        <v>4281.92</v>
      </c>
      <c r="J29" s="654"/>
      <c r="K29" s="654"/>
      <c r="L29" s="654"/>
      <c r="M29" s="76"/>
      <c r="N29" s="74">
        <f t="shared" ref="N29:N34" si="5">I29+M29</f>
        <v>4281.92</v>
      </c>
      <c r="O29" s="665">
        <f>ABS(N29-N30)</f>
        <v>7.999999999992724E-2</v>
      </c>
      <c r="P29" s="684"/>
    </row>
    <row r="30" spans="1:16">
      <c r="A30" s="154" t="s">
        <v>264</v>
      </c>
      <c r="B30" s="99" t="s">
        <v>674</v>
      </c>
      <c r="C30" s="662"/>
      <c r="D30" s="662"/>
      <c r="E30" s="630"/>
      <c r="F30" s="667"/>
      <c r="G30" s="671"/>
      <c r="H30" s="322" t="s">
        <v>2384</v>
      </c>
      <c r="I30" s="77">
        <v>4282</v>
      </c>
      <c r="J30" s="654"/>
      <c r="K30" s="654"/>
      <c r="L30" s="654"/>
      <c r="M30" s="76"/>
      <c r="N30" s="74">
        <f t="shared" si="5"/>
        <v>4282</v>
      </c>
      <c r="O30" s="665"/>
      <c r="P30" s="685"/>
    </row>
    <row r="31" spans="1:16">
      <c r="A31" s="154" t="s">
        <v>737</v>
      </c>
      <c r="B31" s="99" t="s">
        <v>559</v>
      </c>
      <c r="C31" s="662" t="s">
        <v>1525</v>
      </c>
      <c r="D31" s="662" t="s">
        <v>1526</v>
      </c>
      <c r="E31" s="630" t="s">
        <v>298</v>
      </c>
      <c r="F31" s="667"/>
      <c r="G31" s="671"/>
      <c r="H31" s="322" t="s">
        <v>2384</v>
      </c>
      <c r="I31" s="77">
        <v>4403.99</v>
      </c>
      <c r="J31" s="654"/>
      <c r="K31" s="654"/>
      <c r="L31" s="654"/>
      <c r="M31" s="76"/>
      <c r="N31" s="74">
        <f t="shared" si="5"/>
        <v>4403.99</v>
      </c>
      <c r="O31" s="665">
        <f>ABS(N31-N32)</f>
        <v>0.51999999999952706</v>
      </c>
      <c r="P31" s="684"/>
    </row>
    <row r="32" spans="1:16">
      <c r="A32" s="154" t="s">
        <v>1560</v>
      </c>
      <c r="B32" s="99" t="s">
        <v>561</v>
      </c>
      <c r="C32" s="662"/>
      <c r="D32" s="662"/>
      <c r="E32" s="630"/>
      <c r="F32" s="667"/>
      <c r="G32" s="671"/>
      <c r="H32" s="322" t="s">
        <v>2384</v>
      </c>
      <c r="I32" s="77">
        <v>4403.47</v>
      </c>
      <c r="J32" s="654"/>
      <c r="K32" s="654"/>
      <c r="L32" s="654"/>
      <c r="M32" s="76"/>
      <c r="N32" s="74">
        <f t="shared" si="5"/>
        <v>4403.47</v>
      </c>
      <c r="O32" s="665"/>
      <c r="P32" s="685"/>
    </row>
    <row r="33" spans="1:16">
      <c r="A33" s="154" t="s">
        <v>325</v>
      </c>
      <c r="B33" s="99" t="s">
        <v>1080</v>
      </c>
      <c r="C33" s="662" t="s">
        <v>1525</v>
      </c>
      <c r="D33" s="662" t="s">
        <v>1526</v>
      </c>
      <c r="E33" s="630" t="s">
        <v>298</v>
      </c>
      <c r="F33" s="667"/>
      <c r="G33" s="671"/>
      <c r="H33" s="322" t="s">
        <v>2384</v>
      </c>
      <c r="I33" s="77">
        <v>5217.7299999999996</v>
      </c>
      <c r="J33" s="663"/>
      <c r="K33" s="654"/>
      <c r="L33" s="654"/>
      <c r="M33" s="76"/>
      <c r="N33" s="74">
        <f t="shared" si="5"/>
        <v>5217.7299999999996</v>
      </c>
      <c r="O33" s="665">
        <f>ABS(N33-N34)</f>
        <v>1.0700000000006185</v>
      </c>
      <c r="P33" s="684"/>
    </row>
    <row r="34" spans="1:16" ht="13.5" thickBot="1">
      <c r="A34" s="154" t="s">
        <v>328</v>
      </c>
      <c r="B34" s="99" t="s">
        <v>1083</v>
      </c>
      <c r="C34" s="662"/>
      <c r="D34" s="662"/>
      <c r="E34" s="630"/>
      <c r="F34" s="668"/>
      <c r="G34" s="672"/>
      <c r="H34" s="322" t="s">
        <v>2384</v>
      </c>
      <c r="I34" s="77">
        <v>5218.8</v>
      </c>
      <c r="J34" s="664"/>
      <c r="K34" s="654"/>
      <c r="L34" s="654"/>
      <c r="M34" s="76"/>
      <c r="N34" s="74">
        <f t="shared" si="5"/>
        <v>5218.8</v>
      </c>
      <c r="O34" s="665"/>
      <c r="P34" s="685"/>
    </row>
    <row r="35" spans="1:16" ht="25.5" customHeight="1" thickBot="1">
      <c r="A35" s="154"/>
      <c r="B35" s="104"/>
      <c r="C35" s="105"/>
      <c r="D35" s="105"/>
      <c r="E35" s="105"/>
      <c r="F35" s="323" t="s">
        <v>1924</v>
      </c>
      <c r="G35" s="324" t="s">
        <v>1925</v>
      </c>
      <c r="H35" s="38"/>
      <c r="I35" s="38"/>
      <c r="J35" s="38"/>
      <c r="K35" s="38"/>
      <c r="L35" s="38"/>
      <c r="M35" s="38"/>
      <c r="N35" s="38"/>
      <c r="O35" s="274"/>
      <c r="P35" s="71"/>
    </row>
    <row r="36" spans="1:16" ht="25.5">
      <c r="A36" s="154" t="s">
        <v>131</v>
      </c>
      <c r="B36" s="99" t="s">
        <v>557</v>
      </c>
      <c r="C36" s="95" t="s">
        <v>1522</v>
      </c>
      <c r="D36" s="95" t="s">
        <v>1523</v>
      </c>
      <c r="E36" s="212" t="s">
        <v>1524</v>
      </c>
      <c r="F36" s="666" t="s">
        <v>1920</v>
      </c>
      <c r="G36" s="670" t="s">
        <v>2344</v>
      </c>
      <c r="H36" s="322" t="s">
        <v>12</v>
      </c>
      <c r="I36" s="30"/>
      <c r="J36" s="29"/>
      <c r="K36" s="29"/>
      <c r="L36" s="29"/>
      <c r="M36" s="29"/>
      <c r="N36" s="29"/>
      <c r="O36" s="273"/>
      <c r="P36" s="106"/>
    </row>
    <row r="37" spans="1:16" ht="25.5">
      <c r="A37" s="154" t="s">
        <v>1329</v>
      </c>
      <c r="B37" s="99" t="s">
        <v>705</v>
      </c>
      <c r="C37" s="95" t="s">
        <v>1522</v>
      </c>
      <c r="D37" s="95" t="s">
        <v>1523</v>
      </c>
      <c r="E37" s="212" t="s">
        <v>1524</v>
      </c>
      <c r="F37" s="667"/>
      <c r="G37" s="671"/>
      <c r="H37" s="322" t="s">
        <v>12</v>
      </c>
      <c r="I37" s="30"/>
      <c r="J37" s="29"/>
      <c r="K37" s="29"/>
      <c r="L37" s="29"/>
      <c r="M37" s="29"/>
      <c r="N37" s="29"/>
      <c r="O37" s="273"/>
      <c r="P37" s="106"/>
    </row>
    <row r="38" spans="1:16" ht="26.25" thickBot="1">
      <c r="A38" s="165" t="s">
        <v>1505</v>
      </c>
      <c r="B38" s="166" t="s">
        <v>656</v>
      </c>
      <c r="C38" s="164" t="s">
        <v>1522</v>
      </c>
      <c r="D38" s="164" t="s">
        <v>1523</v>
      </c>
      <c r="E38" s="218" t="s">
        <v>1524</v>
      </c>
      <c r="F38" s="668"/>
      <c r="G38" s="672"/>
      <c r="H38" s="325" t="s">
        <v>12</v>
      </c>
      <c r="I38" s="128"/>
      <c r="J38" s="128"/>
      <c r="K38" s="128"/>
      <c r="L38" s="128"/>
      <c r="M38" s="128"/>
      <c r="N38" s="128"/>
      <c r="O38" s="275"/>
      <c r="P38" s="132"/>
    </row>
    <row r="39" spans="1:16">
      <c r="A39" s="687"/>
      <c r="B39" s="687"/>
      <c r="C39" s="687"/>
      <c r="D39" s="687"/>
      <c r="E39" s="687"/>
      <c r="H39" s="21"/>
    </row>
    <row r="40" spans="1:16" ht="38.25">
      <c r="H40" s="46" t="s">
        <v>2262</v>
      </c>
    </row>
    <row r="41" spans="1:16" ht="38.25">
      <c r="H41" s="46" t="s">
        <v>2263</v>
      </c>
    </row>
    <row r="42" spans="1:16">
      <c r="H42" s="293" t="str">
        <f>IF(ISNUMBER(SEARCH("1.",$H$2)),"1",IF(ISNUMBER(SEARCH("2.",$H$2)),"2"))</f>
        <v>2</v>
      </c>
    </row>
    <row r="43" spans="1:16" ht="38.25">
      <c r="H43" s="46" t="s">
        <v>2264</v>
      </c>
    </row>
    <row r="44" spans="1:16">
      <c r="H44" s="46"/>
    </row>
    <row r="45" spans="1:16">
      <c r="H45" s="293">
        <f>IF(ISNUMBER(SEARCH("1.",$CJ$36)),1,2)</f>
        <v>2</v>
      </c>
    </row>
    <row r="46" spans="1:16">
      <c r="H46" s="289"/>
    </row>
    <row r="47" spans="1:16">
      <c r="H47" s="289"/>
    </row>
    <row r="48" spans="1:16">
      <c r="H48" s="289"/>
    </row>
    <row r="49" spans="8:8">
      <c r="H49" s="289"/>
    </row>
    <row r="50" spans="8:8">
      <c r="H50" s="289"/>
    </row>
    <row r="51" spans="8:8">
      <c r="H51" s="289"/>
    </row>
    <row r="52" spans="8:8">
      <c r="H52" s="289"/>
    </row>
    <row r="90" spans="8:9">
      <c r="H90" s="336"/>
      <c r="I90" s="336"/>
    </row>
    <row r="91" spans="8:9">
      <c r="H91" s="336"/>
      <c r="I91" s="336"/>
    </row>
    <row r="92" spans="8:9">
      <c r="H92" s="336"/>
      <c r="I92" s="336"/>
    </row>
    <row r="93" spans="8:9">
      <c r="H93" s="336"/>
      <c r="I93" s="336"/>
    </row>
    <row r="94" spans="8:9">
      <c r="H94" s="336"/>
      <c r="I94" s="336"/>
    </row>
    <row r="95" spans="8:9">
      <c r="H95" s="336"/>
      <c r="I95" s="336"/>
    </row>
    <row r="96" spans="8:9">
      <c r="H96" s="336"/>
      <c r="I96" s="336"/>
    </row>
    <row r="97" spans="8:9">
      <c r="H97" s="336"/>
      <c r="I97" s="336"/>
    </row>
  </sheetData>
  <mergeCells count="57">
    <mergeCell ref="P33:P34"/>
    <mergeCell ref="C33:C34"/>
    <mergeCell ref="D33:D34"/>
    <mergeCell ref="E33:E34"/>
    <mergeCell ref="A39:E39"/>
    <mergeCell ref="J33:J34"/>
    <mergeCell ref="L33:L34"/>
    <mergeCell ref="K33:K34"/>
    <mergeCell ref="E3:E10"/>
    <mergeCell ref="E11:E18"/>
    <mergeCell ref="C29:C30"/>
    <mergeCell ref="D29:D30"/>
    <mergeCell ref="P3:P10"/>
    <mergeCell ref="C3:C10"/>
    <mergeCell ref="C19:C26"/>
    <mergeCell ref="D19:D26"/>
    <mergeCell ref="E29:E30"/>
    <mergeCell ref="P11:P18"/>
    <mergeCell ref="P19:P26"/>
    <mergeCell ref="P29:P30"/>
    <mergeCell ref="L29:L30"/>
    <mergeCell ref="J29:J30"/>
    <mergeCell ref="O29:O30"/>
    <mergeCell ref="K29:K30"/>
    <mergeCell ref="P31:P32"/>
    <mergeCell ref="D31:D32"/>
    <mergeCell ref="E31:E32"/>
    <mergeCell ref="K31:K32"/>
    <mergeCell ref="O31:O32"/>
    <mergeCell ref="J31:J32"/>
    <mergeCell ref="F1:G1"/>
    <mergeCell ref="F27:G27"/>
    <mergeCell ref="O3:O4"/>
    <mergeCell ref="O5:O6"/>
    <mergeCell ref="C31:C32"/>
    <mergeCell ref="E19:E26"/>
    <mergeCell ref="D3:D10"/>
    <mergeCell ref="C11:C18"/>
    <mergeCell ref="D11:D18"/>
    <mergeCell ref="L31:L32"/>
    <mergeCell ref="O7:O8"/>
    <mergeCell ref="O9:O10"/>
    <mergeCell ref="O11:O12"/>
    <mergeCell ref="O13:O14"/>
    <mergeCell ref="O15:O16"/>
    <mergeCell ref="O17:O18"/>
    <mergeCell ref="O19:O20"/>
    <mergeCell ref="O21:O22"/>
    <mergeCell ref="O23:O24"/>
    <mergeCell ref="O25:O26"/>
    <mergeCell ref="O33:O34"/>
    <mergeCell ref="F3:F26"/>
    <mergeCell ref="G3:G26"/>
    <mergeCell ref="F29:F34"/>
    <mergeCell ref="G29:G34"/>
    <mergeCell ref="F36:F38"/>
    <mergeCell ref="G36:G38"/>
  </mergeCells>
  <phoneticPr fontId="3" type="noConversion"/>
  <conditionalFormatting sqref="N29:N32">
    <cfRule type="cellIs" dxfId="65" priority="31" stopIfTrue="1" operator="greaterThan">
      <formula>7000</formula>
    </cfRule>
  </conditionalFormatting>
  <conditionalFormatting sqref="O29:O30">
    <cfRule type="cellIs" dxfId="64" priority="29" stopIfTrue="1" operator="greaterThan">
      <formula>5</formula>
    </cfRule>
  </conditionalFormatting>
  <conditionalFormatting sqref="O31:O32">
    <cfRule type="cellIs" dxfId="63" priority="28" stopIfTrue="1" operator="greaterThan">
      <formula>5</formula>
    </cfRule>
  </conditionalFormatting>
  <conditionalFormatting sqref="N19:N26">
    <cfRule type="cellIs" dxfId="62" priority="17" stopIfTrue="1" operator="greaterThan">
      <formula>7000</formula>
    </cfRule>
  </conditionalFormatting>
  <conditionalFormatting sqref="N33:N34">
    <cfRule type="cellIs" dxfId="61" priority="10" stopIfTrue="1" operator="greaterThan">
      <formula>10000</formula>
    </cfRule>
  </conditionalFormatting>
  <conditionalFormatting sqref="O33:O34">
    <cfRule type="cellIs" dxfId="60" priority="9" stopIfTrue="1" operator="greaterThan">
      <formula>5</formula>
    </cfRule>
  </conditionalFormatting>
  <conditionalFormatting sqref="N11:N18">
    <cfRule type="cellIs" dxfId="59" priority="7" operator="greaterThan">
      <formula>1*MID($H$14,4,9999)</formula>
    </cfRule>
  </conditionalFormatting>
  <conditionalFormatting sqref="N3:N10">
    <cfRule type="cellIs" dxfId="58" priority="6" operator="greaterThan">
      <formula>7000</formula>
    </cfRule>
  </conditionalFormatting>
  <conditionalFormatting sqref="K3:K26">
    <cfRule type="cellIs" dxfId="57" priority="5" operator="lessThan">
      <formula>500</formula>
    </cfRule>
  </conditionalFormatting>
  <conditionalFormatting sqref="L3:L26">
    <cfRule type="cellIs" dxfId="56" priority="3" operator="lessThan">
      <formula>500</formula>
    </cfRule>
  </conditionalFormatting>
  <conditionalFormatting sqref="O3:O26">
    <cfRule type="cellIs" dxfId="55" priority="2" operator="greaterThan">
      <formula>5</formula>
    </cfRule>
  </conditionalFormatting>
  <conditionalFormatting sqref="P3:P26">
    <cfRule type="cellIs" dxfId="54" priority="1" operator="greaterThan">
      <formula>1800</formula>
    </cfRule>
  </conditionalFormatting>
  <dataValidations count="1">
    <dataValidation type="list" allowBlank="1" showInputMessage="1" showErrorMessage="1" sqref="H2">
      <formula1>" 1.DP HBR2,2.DP2 HBR3 w/ Redriver + DP1 and DP3 HBR2"</formula1>
    </dataValidation>
  </dataValidations>
  <hyperlinks>
    <hyperlink ref="B3" location="' Row D'!J27" display=" DP1_LANE0+  "/>
    <hyperlink ref="B4" location="' Row D'!J28" display=" DP1_LANE0- "/>
    <hyperlink ref="B5" location="' Row D'!J30" display=" DP1_LANE1+  "/>
    <hyperlink ref="B7" location="' Row D'!J33" display=" DP1_LANE2+  "/>
    <hyperlink ref="B8" location="' Row D'!J34" display=" DP1_LANE2- "/>
    <hyperlink ref="B9" location="' Row D'!J37" display=" DP1_LANE3+  "/>
    <hyperlink ref="B10" location="' Row D'!J38" display=" DP1_LANE3- "/>
    <hyperlink ref="B19" location="' Row C'!J40" display=" DP3_LANE0+  "/>
    <hyperlink ref="B20" location="' Row C'!J41" display=" DP3_LANE0- "/>
    <hyperlink ref="B21" location="' Row C'!J43" display=" DP3_LANE1+  "/>
    <hyperlink ref="B22" location="' Row C'!J44" display=" DP3_LANE1- "/>
    <hyperlink ref="B23" location="' Row C'!J47" display=" DP3_LANE2+  "/>
    <hyperlink ref="B24" location="' Row C'!J48" display=" DP3_LANE2- "/>
    <hyperlink ref="B25" location="' Row C'!J50" display=" DP3_LANE3+  "/>
    <hyperlink ref="B26" location="' Row C'!J51" display=" DP3_LANE3- "/>
    <hyperlink ref="B6" location="' Row D'!J31" display=" DP1_LANE1- "/>
    <hyperlink ref="B11" location="' Row D'!J40" display=" DP2_LANE0+  "/>
    <hyperlink ref="B12" location="' Row D'!J41" display=" DP2_LANE0- "/>
    <hyperlink ref="B13" location="' Row D'!J43" display=" DP2_LANE1+  "/>
    <hyperlink ref="B14" location="' Row D'!J44" display=" DP2_LANE1- "/>
    <hyperlink ref="B15" location="' Row D'!J47" display=" DP2_LANE2+  "/>
    <hyperlink ref="B16" location="' Row D'!J48" display=" DP2_LANE2- "/>
    <hyperlink ref="B17" location="' Row D'!J50" display=" DP2_LANE3+  "/>
    <hyperlink ref="B18" location="' Row D'!J51" display=" DP2_LANE3- "/>
    <hyperlink ref="B36" location="' Row C'!J25" display=" DP1_HPD  "/>
    <hyperlink ref="B37" location="' Row D'!J45" display=" DP2_HPD  "/>
    <hyperlink ref="B38" location="' Row C'!J45" display=" DP3_HPD  "/>
    <hyperlink ref="B30" location="' Row D'!J17" display=" DP1_AUX- "/>
    <hyperlink ref="B31" location="' Row C'!J33" display=" DP2_AUX+  "/>
    <hyperlink ref="B32" location="' Row C'!J34" display=" DP2_AUX- "/>
    <hyperlink ref="B33" location="' Row C'!J37" display=" DP3_AUX+  "/>
    <hyperlink ref="B34" location="' Row C'!J38" display=" DP3_AUX- "/>
  </hyperlinks>
  <pageMargins left="0.75" right="0.75" top="1" bottom="1" header="0.5" footer="0.5"/>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tabColor rgb="FFFFC000"/>
  </sheetPr>
  <dimension ref="A1:P49"/>
  <sheetViews>
    <sheetView zoomScale="85" zoomScaleNormal="85" workbookViewId="0">
      <pane xSplit="5" ySplit="1" topLeftCell="F42" activePane="bottomRight" state="frozen"/>
      <selection activeCell="G3" sqref="G3:G22"/>
      <selection pane="topRight" activeCell="G3" sqref="G3:G22"/>
      <selection pane="bottomLeft" activeCell="G3" sqref="G3:G22"/>
      <selection pane="bottomRight" activeCell="A50" sqref="A50"/>
    </sheetView>
  </sheetViews>
  <sheetFormatPr defaultColWidth="9.140625" defaultRowHeight="12.75"/>
  <cols>
    <col min="1" max="1" width="12" style="23" bestFit="1" customWidth="1"/>
    <col min="2" max="2" width="20.7109375" style="3" customWidth="1"/>
    <col min="3" max="3" width="15.7109375" style="3" customWidth="1"/>
    <col min="4" max="4" width="14.7109375" style="3" customWidth="1"/>
    <col min="5" max="5" width="40.7109375" style="3" customWidth="1"/>
    <col min="6" max="6" width="15.42578125" style="3" customWidth="1"/>
    <col min="7" max="7" width="15.28515625" style="3" customWidth="1"/>
    <col min="8" max="8" width="20.28515625" style="3" customWidth="1"/>
    <col min="9" max="9" width="17.5703125" style="3" customWidth="1"/>
    <col min="10" max="10" width="15.42578125" style="3" customWidth="1"/>
    <col min="11" max="11" width="16.42578125" style="3" customWidth="1"/>
    <col min="12" max="12" width="15.5703125" style="3" customWidth="1"/>
    <col min="13" max="14" width="18.7109375" style="3" customWidth="1"/>
    <col min="15" max="15" width="19.7109375" style="3" customWidth="1"/>
    <col min="16" max="16" width="25.5703125" style="3" customWidth="1"/>
    <col min="17" max="16384" width="9.140625" style="3"/>
  </cols>
  <sheetData>
    <row r="1" spans="1:15" s="6" customFormat="1" ht="51" customHeight="1">
      <c r="A1" s="135" t="s">
        <v>221</v>
      </c>
      <c r="B1" s="136" t="s">
        <v>222</v>
      </c>
      <c r="C1" s="136" t="s">
        <v>829</v>
      </c>
      <c r="D1" s="136" t="s">
        <v>830</v>
      </c>
      <c r="E1" s="194" t="s">
        <v>831</v>
      </c>
      <c r="F1" s="594" t="s">
        <v>2368</v>
      </c>
      <c r="G1" s="595"/>
      <c r="H1" s="278" t="s">
        <v>2394</v>
      </c>
      <c r="I1" s="278" t="s">
        <v>2625</v>
      </c>
      <c r="J1" s="278" t="s">
        <v>2266</v>
      </c>
      <c r="K1" s="278" t="s">
        <v>2267</v>
      </c>
      <c r="L1" s="278" t="s">
        <v>2268</v>
      </c>
      <c r="M1" s="278" t="s">
        <v>2626</v>
      </c>
      <c r="N1" s="300" t="s">
        <v>2627</v>
      </c>
      <c r="O1" s="300" t="s">
        <v>211</v>
      </c>
    </row>
    <row r="2" spans="1:15" s="46" customFormat="1" ht="25.5">
      <c r="A2" s="47"/>
      <c r="B2" s="39"/>
      <c r="C2" s="39"/>
      <c r="D2" s="39"/>
      <c r="E2" s="44"/>
      <c r="F2" s="50" t="s">
        <v>1918</v>
      </c>
      <c r="G2" s="39" t="s">
        <v>1919</v>
      </c>
      <c r="H2" s="332" t="s">
        <v>3052</v>
      </c>
      <c r="I2" s="39"/>
      <c r="J2" s="39"/>
      <c r="K2" s="39" t="s">
        <v>2269</v>
      </c>
      <c r="L2" s="39" t="s">
        <v>2270</v>
      </c>
      <c r="M2" s="39"/>
      <c r="N2" s="39" t="str">
        <f>IF($H$2="1.SOM-5871 w/ USB2.0 Hub","L&lt; 18000"&amp;CHAR(10)&amp;"L&lt; 6000","L&lt; 18000")</f>
        <v>L&lt; 18000
L&lt; 6000</v>
      </c>
      <c r="O2" s="39" t="s">
        <v>2370</v>
      </c>
    </row>
    <row r="3" spans="1:15" s="4" customFormat="1" ht="12.75" customHeight="1">
      <c r="A3" s="147" t="s">
        <v>97</v>
      </c>
      <c r="B3" s="67" t="s">
        <v>1368</v>
      </c>
      <c r="C3" s="628" t="s">
        <v>3045</v>
      </c>
      <c r="D3" s="628" t="s">
        <v>3010</v>
      </c>
      <c r="E3" s="634" t="s">
        <v>305</v>
      </c>
      <c r="F3" s="688" t="s">
        <v>1939</v>
      </c>
      <c r="G3" s="673" t="s">
        <v>2353</v>
      </c>
      <c r="H3" s="34" t="s">
        <v>2381</v>
      </c>
      <c r="I3" s="77">
        <v>2947.48</v>
      </c>
      <c r="J3" s="76"/>
      <c r="K3" s="76"/>
      <c r="L3" s="76"/>
      <c r="M3" s="74">
        <f t="shared" ref="M3:M18" si="0">SUM(J3:L3)</f>
        <v>0</v>
      </c>
      <c r="N3" s="74">
        <f>I3+M3</f>
        <v>2947.48</v>
      </c>
      <c r="O3" s="665">
        <f>ABS(N3-N4)</f>
        <v>0.84999999999990905</v>
      </c>
    </row>
    <row r="4" spans="1:15" s="4" customFormat="1">
      <c r="A4" s="147" t="s">
        <v>1532</v>
      </c>
      <c r="B4" s="67" t="s">
        <v>1533</v>
      </c>
      <c r="C4" s="628"/>
      <c r="D4" s="628"/>
      <c r="E4" s="634"/>
      <c r="F4" s="689"/>
      <c r="G4" s="674"/>
      <c r="H4" s="34" t="s">
        <v>2381</v>
      </c>
      <c r="I4" s="77">
        <v>2948.33</v>
      </c>
      <c r="J4" s="76"/>
      <c r="K4" s="76"/>
      <c r="L4" s="76"/>
      <c r="M4" s="74">
        <f>SUM(J4:L4)</f>
        <v>0</v>
      </c>
      <c r="N4" s="74">
        <f t="shared" ref="N4:N18" si="1">I4+M4</f>
        <v>2948.33</v>
      </c>
      <c r="O4" s="665"/>
    </row>
    <row r="5" spans="1:15" s="4" customFormat="1">
      <c r="A5" s="147" t="s">
        <v>98</v>
      </c>
      <c r="B5" s="67" t="s">
        <v>1534</v>
      </c>
      <c r="C5" s="628"/>
      <c r="D5" s="628"/>
      <c r="E5" s="634"/>
      <c r="F5" s="689"/>
      <c r="G5" s="674"/>
      <c r="H5" s="34" t="s">
        <v>2381</v>
      </c>
      <c r="I5" s="77">
        <v>3341.1</v>
      </c>
      <c r="J5" s="76"/>
      <c r="K5" s="76"/>
      <c r="L5" s="76"/>
      <c r="M5" s="74">
        <f t="shared" si="0"/>
        <v>0</v>
      </c>
      <c r="N5" s="74">
        <f t="shared" si="1"/>
        <v>3341.1</v>
      </c>
      <c r="O5" s="665">
        <f>ABS(N5-N6)</f>
        <v>0.51999999999998181</v>
      </c>
    </row>
    <row r="6" spans="1:15" s="4" customFormat="1">
      <c r="A6" s="147" t="s">
        <v>1535</v>
      </c>
      <c r="B6" s="67" t="s">
        <v>90</v>
      </c>
      <c r="C6" s="628"/>
      <c r="D6" s="628"/>
      <c r="E6" s="634"/>
      <c r="F6" s="689"/>
      <c r="G6" s="674"/>
      <c r="H6" s="328" t="s">
        <v>2380</v>
      </c>
      <c r="I6" s="77">
        <v>3340.58</v>
      </c>
      <c r="J6" s="76"/>
      <c r="K6" s="76"/>
      <c r="L6" s="76"/>
      <c r="M6" s="74">
        <f t="shared" si="0"/>
        <v>0</v>
      </c>
      <c r="N6" s="74">
        <f t="shared" si="1"/>
        <v>3340.58</v>
      </c>
      <c r="O6" s="665"/>
    </row>
    <row r="7" spans="1:15" s="4" customFormat="1">
      <c r="A7" s="147" t="s">
        <v>1536</v>
      </c>
      <c r="B7" s="67" t="s">
        <v>1537</v>
      </c>
      <c r="C7" s="628"/>
      <c r="D7" s="628"/>
      <c r="E7" s="634"/>
      <c r="F7" s="689"/>
      <c r="G7" s="674"/>
      <c r="H7" s="328" t="s">
        <v>2381</v>
      </c>
      <c r="I7" s="77">
        <v>3734.34</v>
      </c>
      <c r="J7" s="76"/>
      <c r="K7" s="76"/>
      <c r="L7" s="76"/>
      <c r="M7" s="74">
        <f t="shared" si="0"/>
        <v>0</v>
      </c>
      <c r="N7" s="74">
        <f t="shared" si="1"/>
        <v>3734.34</v>
      </c>
      <c r="O7" s="665">
        <f>ABS(N7-N8)</f>
        <v>0.71000000000003638</v>
      </c>
    </row>
    <row r="8" spans="1:15" s="4" customFormat="1">
      <c r="A8" s="147" t="s">
        <v>1538</v>
      </c>
      <c r="B8" s="67" t="s">
        <v>91</v>
      </c>
      <c r="C8" s="628"/>
      <c r="D8" s="628"/>
      <c r="E8" s="634"/>
      <c r="F8" s="689"/>
      <c r="G8" s="674"/>
      <c r="H8" s="328" t="s">
        <v>2381</v>
      </c>
      <c r="I8" s="77">
        <v>3735.05</v>
      </c>
      <c r="J8" s="76"/>
      <c r="K8" s="76"/>
      <c r="L8" s="76"/>
      <c r="M8" s="74">
        <f t="shared" si="0"/>
        <v>0</v>
      </c>
      <c r="N8" s="74">
        <f t="shared" si="1"/>
        <v>3735.05</v>
      </c>
      <c r="O8" s="665"/>
    </row>
    <row r="9" spans="1:15" s="4" customFormat="1">
      <c r="A9" s="147" t="s">
        <v>1539</v>
      </c>
      <c r="B9" s="67" t="s">
        <v>1540</v>
      </c>
      <c r="C9" s="628"/>
      <c r="D9" s="628"/>
      <c r="E9" s="634"/>
      <c r="F9" s="689"/>
      <c r="G9" s="674"/>
      <c r="H9" s="328" t="s">
        <v>2381</v>
      </c>
      <c r="I9" s="77">
        <v>3281.13</v>
      </c>
      <c r="J9" s="76"/>
      <c r="K9" s="76"/>
      <c r="L9" s="76"/>
      <c r="M9" s="74">
        <f t="shared" si="0"/>
        <v>0</v>
      </c>
      <c r="N9" s="74">
        <f t="shared" si="1"/>
        <v>3281.13</v>
      </c>
      <c r="O9" s="665">
        <f>ABS(N9-N10)</f>
        <v>1.7600000000002183</v>
      </c>
    </row>
    <row r="10" spans="1:15" s="4" customFormat="1">
      <c r="A10" s="147" t="s">
        <v>1202</v>
      </c>
      <c r="B10" s="67" t="s">
        <v>92</v>
      </c>
      <c r="C10" s="628"/>
      <c r="D10" s="628"/>
      <c r="E10" s="634"/>
      <c r="F10" s="689"/>
      <c r="G10" s="674"/>
      <c r="H10" s="328" t="s">
        <v>2381</v>
      </c>
      <c r="I10" s="77">
        <v>3279.37</v>
      </c>
      <c r="J10" s="76"/>
      <c r="K10" s="76"/>
      <c r="L10" s="76"/>
      <c r="M10" s="74">
        <f t="shared" si="0"/>
        <v>0</v>
      </c>
      <c r="N10" s="74">
        <f t="shared" si="1"/>
        <v>3279.37</v>
      </c>
      <c r="O10" s="665"/>
    </row>
    <row r="11" spans="1:15" s="4" customFormat="1">
      <c r="A11" s="147" t="s">
        <v>99</v>
      </c>
      <c r="B11" s="67" t="s">
        <v>1367</v>
      </c>
      <c r="C11" s="628"/>
      <c r="D11" s="628"/>
      <c r="E11" s="634"/>
      <c r="F11" s="689"/>
      <c r="G11" s="674"/>
      <c r="H11" s="328" t="s">
        <v>2381</v>
      </c>
      <c r="I11" s="77">
        <v>3410.56</v>
      </c>
      <c r="J11" s="76"/>
      <c r="K11" s="76"/>
      <c r="L11" s="76"/>
      <c r="M11" s="74">
        <f t="shared" si="0"/>
        <v>0</v>
      </c>
      <c r="N11" s="74">
        <f t="shared" si="1"/>
        <v>3410.56</v>
      </c>
      <c r="O11" s="665">
        <f>ABS(N11-N12)</f>
        <v>0.44000000000005457</v>
      </c>
    </row>
    <row r="12" spans="1:15" s="4" customFormat="1">
      <c r="A12" s="147" t="s">
        <v>100</v>
      </c>
      <c r="B12" s="67" t="s">
        <v>93</v>
      </c>
      <c r="C12" s="628"/>
      <c r="D12" s="628"/>
      <c r="E12" s="634"/>
      <c r="F12" s="689"/>
      <c r="G12" s="674"/>
      <c r="H12" s="328" t="s">
        <v>2381</v>
      </c>
      <c r="I12" s="77">
        <v>3411</v>
      </c>
      <c r="J12" s="76"/>
      <c r="K12" s="76"/>
      <c r="L12" s="76"/>
      <c r="M12" s="74">
        <f t="shared" si="0"/>
        <v>0</v>
      </c>
      <c r="N12" s="74">
        <f t="shared" si="1"/>
        <v>3411</v>
      </c>
      <c r="O12" s="665"/>
    </row>
    <row r="13" spans="1:15" s="4" customFormat="1">
      <c r="A13" s="147" t="s">
        <v>101</v>
      </c>
      <c r="B13" s="67" t="s">
        <v>217</v>
      </c>
      <c r="C13" s="628"/>
      <c r="D13" s="628"/>
      <c r="E13" s="634"/>
      <c r="F13" s="689"/>
      <c r="G13" s="674"/>
      <c r="H13" s="34" t="str">
        <f>IF($H$2="1.SOM-5871 w/ USB2.0 Hub","L&lt; 6000","L&lt; 18000")</f>
        <v>L&lt; 6000</v>
      </c>
      <c r="I13" s="77" t="str">
        <f>IF($H$2="1.SOM-5871 w/ USB2.0 Hub","1067.63","3289.26")</f>
        <v>1067.63</v>
      </c>
      <c r="J13" s="76"/>
      <c r="K13" s="76"/>
      <c r="L13" s="76"/>
      <c r="M13" s="74">
        <f t="shared" si="0"/>
        <v>0</v>
      </c>
      <c r="N13" s="74">
        <f t="shared" si="1"/>
        <v>1067.6300000000001</v>
      </c>
      <c r="O13" s="665">
        <f>ABS(N13-N14)</f>
        <v>6.3400000000001455</v>
      </c>
    </row>
    <row r="14" spans="1:15" s="4" customFormat="1">
      <c r="A14" s="147" t="s">
        <v>102</v>
      </c>
      <c r="B14" s="67" t="s">
        <v>94</v>
      </c>
      <c r="C14" s="628"/>
      <c r="D14" s="628"/>
      <c r="E14" s="634"/>
      <c r="F14" s="689"/>
      <c r="G14" s="674"/>
      <c r="H14" s="328" t="str">
        <f>IF($H$2="1.SOM-5871 w/ USB2.0 Hub","L&lt; 6000","L&lt; 18000")</f>
        <v>L&lt; 6000</v>
      </c>
      <c r="I14" s="77" t="str">
        <f>IF($H$2="1.SOM-5871 w/ USB2.0 Hub","1061.29","3289.6")</f>
        <v>1061.29</v>
      </c>
      <c r="J14" s="76"/>
      <c r="K14" s="76"/>
      <c r="L14" s="76"/>
      <c r="M14" s="74">
        <f t="shared" si="0"/>
        <v>0</v>
      </c>
      <c r="N14" s="74">
        <f t="shared" si="1"/>
        <v>1061.29</v>
      </c>
      <c r="O14" s="665"/>
    </row>
    <row r="15" spans="1:15" s="4" customFormat="1">
      <c r="A15" s="147" t="s">
        <v>103</v>
      </c>
      <c r="B15" s="67" t="s">
        <v>1366</v>
      </c>
      <c r="C15" s="628"/>
      <c r="D15" s="628"/>
      <c r="E15" s="634"/>
      <c r="F15" s="689"/>
      <c r="G15" s="674"/>
      <c r="H15" s="328" t="str">
        <f>IF($H$2="1.SOM-5871 w/ USB2.0 Hub","L&lt; 6000","N/A")</f>
        <v>L&lt; 6000</v>
      </c>
      <c r="I15" s="77" t="str">
        <f>IF($H$2="1.SOM-5871 w/ USB2.0 Hub","978.92","0")</f>
        <v>978.92</v>
      </c>
      <c r="J15" s="76"/>
      <c r="K15" s="76"/>
      <c r="L15" s="76"/>
      <c r="M15" s="74">
        <f>SUM(J15:L15)</f>
        <v>0</v>
      </c>
      <c r="N15" s="74">
        <f t="shared" si="1"/>
        <v>978.92</v>
      </c>
      <c r="O15" s="665">
        <f>ABS(N15-N16)</f>
        <v>1.5399999999999636</v>
      </c>
    </row>
    <row r="16" spans="1:15" s="4" customFormat="1">
      <c r="A16" s="147" t="s">
        <v>104</v>
      </c>
      <c r="B16" s="67" t="s">
        <v>95</v>
      </c>
      <c r="C16" s="628"/>
      <c r="D16" s="628"/>
      <c r="E16" s="634"/>
      <c r="F16" s="689"/>
      <c r="G16" s="674"/>
      <c r="H16" s="328" t="str">
        <f>IF($H$2="1.SOM-5871 w/ USB2.0 Hub","L&lt; 6000","N/A")</f>
        <v>L&lt; 6000</v>
      </c>
      <c r="I16" s="77" t="str">
        <f>IF($H$2="1.SOM-5871 w/ USB2.0 Hub","977.38","0")</f>
        <v>977.38</v>
      </c>
      <c r="J16" s="76"/>
      <c r="K16" s="76"/>
      <c r="L16" s="76"/>
      <c r="M16" s="74">
        <f t="shared" si="0"/>
        <v>0</v>
      </c>
      <c r="N16" s="74">
        <f t="shared" si="1"/>
        <v>977.38</v>
      </c>
      <c r="O16" s="665"/>
    </row>
    <row r="17" spans="1:16" s="4" customFormat="1">
      <c r="A17" s="147" t="s">
        <v>105</v>
      </c>
      <c r="B17" s="67" t="s">
        <v>1375</v>
      </c>
      <c r="C17" s="628"/>
      <c r="D17" s="628"/>
      <c r="E17" s="634"/>
      <c r="F17" s="689"/>
      <c r="G17" s="674"/>
      <c r="H17" s="328" t="str">
        <f>IF($H$2="1.SOM-5871 w/ USB2.0 Hub","L&lt; 6000","N/A")</f>
        <v>L&lt; 6000</v>
      </c>
      <c r="I17" s="77" t="str">
        <f>IF($H$2="1.SOM-5871 w/ USB2.0 Hub","696.23","0")</f>
        <v>696.23</v>
      </c>
      <c r="J17" s="76"/>
      <c r="K17" s="76"/>
      <c r="L17" s="76"/>
      <c r="M17" s="74">
        <f t="shared" si="0"/>
        <v>0</v>
      </c>
      <c r="N17" s="74">
        <f t="shared" si="1"/>
        <v>696.23</v>
      </c>
      <c r="O17" s="665">
        <f>ABS(N17-N18)</f>
        <v>0.97000000000002728</v>
      </c>
    </row>
    <row r="18" spans="1:16" s="4" customFormat="1">
      <c r="A18" s="563" t="s">
        <v>106</v>
      </c>
      <c r="B18" s="564" t="s">
        <v>96</v>
      </c>
      <c r="C18" s="697"/>
      <c r="D18" s="697"/>
      <c r="E18" s="698"/>
      <c r="F18" s="690"/>
      <c r="G18" s="696"/>
      <c r="H18" s="328" t="str">
        <f>IF($H$2="1.SOM-5871 w/ USB2.0 Hub","L&lt; 6000","N/A")</f>
        <v>L&lt; 6000</v>
      </c>
      <c r="I18" s="77" t="str">
        <f>IF($H$2="1.SOM-5871 w/ USB2.0 Hub","697.2","0")</f>
        <v>697.2</v>
      </c>
      <c r="J18" s="76"/>
      <c r="K18" s="76"/>
      <c r="L18" s="76"/>
      <c r="M18" s="74">
        <f t="shared" si="0"/>
        <v>0</v>
      </c>
      <c r="N18" s="74">
        <f t="shared" si="1"/>
        <v>697.2</v>
      </c>
      <c r="O18" s="665"/>
    </row>
    <row r="19" spans="1:16" s="6" customFormat="1" ht="51" customHeight="1">
      <c r="A19" s="206" t="s">
        <v>474</v>
      </c>
      <c r="B19" s="24" t="s">
        <v>222</v>
      </c>
      <c r="C19" s="24" t="s">
        <v>829</v>
      </c>
      <c r="D19" s="24" t="s">
        <v>830</v>
      </c>
      <c r="E19" s="225" t="s">
        <v>831</v>
      </c>
      <c r="F19" s="694" t="s">
        <v>2629</v>
      </c>
      <c r="G19" s="695"/>
      <c r="H19" s="313" t="s">
        <v>2395</v>
      </c>
      <c r="I19" s="341" t="s">
        <v>2625</v>
      </c>
      <c r="J19" s="313" t="s">
        <v>2273</v>
      </c>
      <c r="K19" s="313" t="s">
        <v>2347</v>
      </c>
      <c r="L19" s="313" t="s">
        <v>2274</v>
      </c>
      <c r="M19" s="341" t="s">
        <v>2626</v>
      </c>
      <c r="N19" s="341" t="s">
        <v>2627</v>
      </c>
      <c r="O19" s="313" t="s">
        <v>211</v>
      </c>
    </row>
    <row r="20" spans="1:16" s="4" customFormat="1" ht="38.25">
      <c r="A20" s="47"/>
      <c r="B20" s="53"/>
      <c r="C20" s="45"/>
      <c r="D20" s="45"/>
      <c r="E20" s="43"/>
      <c r="F20" s="50" t="s">
        <v>1918</v>
      </c>
      <c r="G20" s="39" t="s">
        <v>1919</v>
      </c>
      <c r="H20" s="332" t="s">
        <v>3047</v>
      </c>
      <c r="I20" s="39"/>
      <c r="J20" s="39"/>
      <c r="K20" s="39" t="s">
        <v>2347</v>
      </c>
      <c r="L20" s="39" t="s">
        <v>2275</v>
      </c>
      <c r="M20" s="39"/>
      <c r="N20" s="39" t="s">
        <v>2635</v>
      </c>
      <c r="O20" s="39" t="s">
        <v>2371</v>
      </c>
      <c r="P20" s="11"/>
    </row>
    <row r="21" spans="1:16" s="58" customFormat="1">
      <c r="A21" s="154" t="s">
        <v>749</v>
      </c>
      <c r="B21" s="99" t="s">
        <v>1910</v>
      </c>
      <c r="C21" s="662" t="s">
        <v>941</v>
      </c>
      <c r="D21" s="662" t="s">
        <v>942</v>
      </c>
      <c r="E21" s="630" t="s">
        <v>943</v>
      </c>
      <c r="F21" s="688" t="s">
        <v>1939</v>
      </c>
      <c r="G21" s="660" t="s">
        <v>2352</v>
      </c>
      <c r="H21" s="328" t="str">
        <f>IF($H$20="1. V1000 FP5 to USB3.1 connector (USB3.1 Gen2)","L&lt; 5000","L&lt; 8000")</f>
        <v>L&lt; 8000</v>
      </c>
      <c r="I21" s="77">
        <v>2268.1799999999998</v>
      </c>
      <c r="J21" s="76"/>
      <c r="K21" s="654" t="s">
        <v>25</v>
      </c>
      <c r="L21" s="417"/>
      <c r="M21" s="74">
        <f t="shared" ref="M21:M26" si="2">SUM(J21:L21)</f>
        <v>0</v>
      </c>
      <c r="N21" s="74">
        <f t="shared" ref="N21:N26" si="3">I21+M21</f>
        <v>2268.1799999999998</v>
      </c>
      <c r="O21" s="665">
        <f>ABS(N21-N22)</f>
        <v>0.51999999999998181</v>
      </c>
    </row>
    <row r="22" spans="1:16" s="58" customFormat="1">
      <c r="A22" s="154" t="s">
        <v>748</v>
      </c>
      <c r="B22" s="99" t="s">
        <v>944</v>
      </c>
      <c r="C22" s="662"/>
      <c r="D22" s="662"/>
      <c r="E22" s="630"/>
      <c r="F22" s="689"/>
      <c r="G22" s="691"/>
      <c r="H22" s="328" t="str">
        <f>IF($H$20="1. V1000 FP5 to USB3.1 connector (USB3.1 Gen2)","L&lt; 5000","L&lt; 8000")</f>
        <v>L&lt; 8000</v>
      </c>
      <c r="I22" s="77">
        <v>2267.66</v>
      </c>
      <c r="J22" s="76"/>
      <c r="K22" s="654"/>
      <c r="L22" s="76"/>
      <c r="M22" s="74">
        <f t="shared" si="2"/>
        <v>0</v>
      </c>
      <c r="N22" s="74">
        <f t="shared" si="3"/>
        <v>2267.66</v>
      </c>
      <c r="O22" s="665"/>
    </row>
    <row r="23" spans="1:16" s="58" customFormat="1">
      <c r="A23" s="154" t="s">
        <v>1062</v>
      </c>
      <c r="B23" s="99" t="s">
        <v>945</v>
      </c>
      <c r="C23" s="662" t="s">
        <v>941</v>
      </c>
      <c r="D23" s="662" t="s">
        <v>942</v>
      </c>
      <c r="E23" s="630" t="s">
        <v>943</v>
      </c>
      <c r="F23" s="689"/>
      <c r="G23" s="691"/>
      <c r="H23" s="328" t="str">
        <f>IF($H$20="1. V1000 FP5 to USB3.1 connector (USB3.1 Gen2)","L&lt; 5000","L&lt; 8000")</f>
        <v>L&lt; 8000</v>
      </c>
      <c r="I23" s="77">
        <v>2182.85</v>
      </c>
      <c r="J23" s="76"/>
      <c r="K23" s="654" t="s">
        <v>25</v>
      </c>
      <c r="L23" s="76"/>
      <c r="M23" s="74">
        <f t="shared" si="2"/>
        <v>0</v>
      </c>
      <c r="N23" s="74">
        <f t="shared" si="3"/>
        <v>2182.85</v>
      </c>
      <c r="O23" s="665">
        <f>ABS(N23-N24)</f>
        <v>9.9999999999909051E-2</v>
      </c>
    </row>
    <row r="24" spans="1:16" s="58" customFormat="1">
      <c r="A24" s="154" t="s">
        <v>744</v>
      </c>
      <c r="B24" s="99" t="s">
        <v>946</v>
      </c>
      <c r="C24" s="662"/>
      <c r="D24" s="662"/>
      <c r="E24" s="630"/>
      <c r="F24" s="689"/>
      <c r="G24" s="691"/>
      <c r="H24" s="427" t="str">
        <f>IF($H$20="1. V1000 FP5 to USB3.1 connector (USB3.1 Gen2)","L&lt; 5000","L&lt; 8000")</f>
        <v>L&lt; 8000</v>
      </c>
      <c r="I24" s="77">
        <v>2182.9499999999998</v>
      </c>
      <c r="J24" s="76"/>
      <c r="K24" s="654"/>
      <c r="L24" s="76"/>
      <c r="M24" s="74">
        <f t="shared" si="2"/>
        <v>0</v>
      </c>
      <c r="N24" s="74">
        <f t="shared" si="3"/>
        <v>2182.9499999999998</v>
      </c>
      <c r="O24" s="665"/>
    </row>
    <row r="25" spans="1:16" s="58" customFormat="1">
      <c r="A25" s="154" t="s">
        <v>1217</v>
      </c>
      <c r="B25" s="99" t="s">
        <v>947</v>
      </c>
      <c r="C25" s="662" t="s">
        <v>941</v>
      </c>
      <c r="D25" s="662" t="s">
        <v>942</v>
      </c>
      <c r="E25" s="630" t="s">
        <v>943</v>
      </c>
      <c r="F25" s="689"/>
      <c r="G25" s="691"/>
      <c r="H25" s="427" t="s">
        <v>2634</v>
      </c>
      <c r="I25" s="77">
        <v>2185.02</v>
      </c>
      <c r="J25" s="76"/>
      <c r="K25" s="654" t="s">
        <v>2093</v>
      </c>
      <c r="L25" s="76"/>
      <c r="M25" s="74">
        <f t="shared" si="2"/>
        <v>0</v>
      </c>
      <c r="N25" s="74">
        <f t="shared" si="3"/>
        <v>2185.02</v>
      </c>
      <c r="O25" s="665">
        <f>ABS(N25-N26)</f>
        <v>0.61000000000012733</v>
      </c>
      <c r="P25" s="339" t="s">
        <v>2633</v>
      </c>
    </row>
    <row r="26" spans="1:16" s="58" customFormat="1">
      <c r="A26" s="154" t="s">
        <v>1216</v>
      </c>
      <c r="B26" s="99" t="s">
        <v>948</v>
      </c>
      <c r="C26" s="662"/>
      <c r="D26" s="662"/>
      <c r="E26" s="630"/>
      <c r="F26" s="689"/>
      <c r="G26" s="691"/>
      <c r="H26" s="427" t="s">
        <v>2634</v>
      </c>
      <c r="I26" s="77">
        <v>2184.41</v>
      </c>
      <c r="J26" s="76"/>
      <c r="K26" s="654"/>
      <c r="L26" s="76"/>
      <c r="M26" s="74">
        <f t="shared" si="2"/>
        <v>0</v>
      </c>
      <c r="N26" s="74">
        <f t="shared" si="3"/>
        <v>2184.41</v>
      </c>
      <c r="O26" s="665"/>
      <c r="P26" s="339" t="s">
        <v>2633</v>
      </c>
    </row>
    <row r="27" spans="1:16" s="58" customFormat="1">
      <c r="A27" s="154" t="s">
        <v>1215</v>
      </c>
      <c r="B27" s="99" t="s">
        <v>949</v>
      </c>
      <c r="C27" s="662" t="s">
        <v>941</v>
      </c>
      <c r="D27" s="662" t="s">
        <v>942</v>
      </c>
      <c r="E27" s="630" t="s">
        <v>943</v>
      </c>
      <c r="F27" s="689"/>
      <c r="G27" s="691"/>
      <c r="H27" s="654" t="s">
        <v>2041</v>
      </c>
      <c r="I27" s="654" t="s">
        <v>2041</v>
      </c>
      <c r="J27" s="654" t="s">
        <v>2041</v>
      </c>
      <c r="K27" s="654" t="s">
        <v>2041</v>
      </c>
      <c r="L27" s="654" t="s">
        <v>2041</v>
      </c>
      <c r="M27" s="654" t="s">
        <v>2041</v>
      </c>
      <c r="N27" s="654" t="s">
        <v>2041</v>
      </c>
      <c r="O27" s="654" t="s">
        <v>2041</v>
      </c>
    </row>
    <row r="28" spans="1:16" s="58" customFormat="1">
      <c r="A28" s="154" t="s">
        <v>1219</v>
      </c>
      <c r="B28" s="99" t="s">
        <v>950</v>
      </c>
      <c r="C28" s="662"/>
      <c r="D28" s="662"/>
      <c r="E28" s="630"/>
      <c r="F28" s="689"/>
      <c r="G28" s="691"/>
      <c r="H28" s="654"/>
      <c r="I28" s="654"/>
      <c r="J28" s="654"/>
      <c r="K28" s="654"/>
      <c r="L28" s="654"/>
      <c r="M28" s="654"/>
      <c r="N28" s="654"/>
      <c r="O28" s="654"/>
    </row>
    <row r="29" spans="1:16" s="58" customFormat="1" ht="14.25" customHeight="1">
      <c r="A29" s="154" t="s">
        <v>743</v>
      </c>
      <c r="B29" s="99" t="s">
        <v>951</v>
      </c>
      <c r="C29" s="662" t="s">
        <v>952</v>
      </c>
      <c r="D29" s="662" t="s">
        <v>942</v>
      </c>
      <c r="E29" s="630" t="s">
        <v>953</v>
      </c>
      <c r="F29" s="689"/>
      <c r="G29" s="691"/>
      <c r="H29" s="427" t="str">
        <f>IF($H$20="1. V1000 FP5 to USB3.1 connector (USB3.1 Gen2)","L&lt; 5000","L&lt; 8000")</f>
        <v>L&lt; 8000</v>
      </c>
      <c r="I29" s="77">
        <v>2156.6999999999998</v>
      </c>
      <c r="J29" s="76"/>
      <c r="K29" s="654" t="s">
        <v>25</v>
      </c>
      <c r="L29" s="76"/>
      <c r="M29" s="74">
        <f t="shared" ref="M29:M34" si="4">SUM(J29:L29)</f>
        <v>0</v>
      </c>
      <c r="N29" s="74">
        <f t="shared" ref="N29:N34" si="5">I29+M29</f>
        <v>2156.6999999999998</v>
      </c>
      <c r="O29" s="665">
        <f>ABS(N29-N30)</f>
        <v>0.76000000000021828</v>
      </c>
    </row>
    <row r="30" spans="1:16" s="58" customFormat="1" ht="14.25" customHeight="1">
      <c r="A30" s="154" t="s">
        <v>745</v>
      </c>
      <c r="B30" s="99" t="s">
        <v>954</v>
      </c>
      <c r="C30" s="662"/>
      <c r="D30" s="662"/>
      <c r="E30" s="630"/>
      <c r="F30" s="689"/>
      <c r="G30" s="691"/>
      <c r="H30" s="427" t="str">
        <f>IF($H$20="1. V1000 FP5 to USB3.1 connector (USB3.1 Gen2)","L&lt; 5000","L&lt; 8000")</f>
        <v>L&lt; 8000</v>
      </c>
      <c r="I30" s="77">
        <v>2157.46</v>
      </c>
      <c r="J30" s="76"/>
      <c r="K30" s="654"/>
      <c r="L30" s="76"/>
      <c r="M30" s="74">
        <f t="shared" si="4"/>
        <v>0</v>
      </c>
      <c r="N30" s="74">
        <f t="shared" si="5"/>
        <v>2157.46</v>
      </c>
      <c r="O30" s="665"/>
    </row>
    <row r="31" spans="1:16" s="58" customFormat="1">
      <c r="A31" s="154" t="s">
        <v>747</v>
      </c>
      <c r="B31" s="99" t="s">
        <v>955</v>
      </c>
      <c r="C31" s="662" t="s">
        <v>952</v>
      </c>
      <c r="D31" s="662" t="s">
        <v>942</v>
      </c>
      <c r="E31" s="630" t="s">
        <v>953</v>
      </c>
      <c r="F31" s="689"/>
      <c r="G31" s="691"/>
      <c r="H31" s="427" t="str">
        <f>IF($H$20="1. V1000 FP5 to USB3.1 connector (USB3.1 Gen2)","L&lt; 5000","L&lt; 8000")</f>
        <v>L&lt; 8000</v>
      </c>
      <c r="I31" s="77">
        <v>2297.2600000000002</v>
      </c>
      <c r="J31" s="76"/>
      <c r="K31" s="654" t="s">
        <v>25</v>
      </c>
      <c r="L31" s="76"/>
      <c r="M31" s="74">
        <f t="shared" si="4"/>
        <v>0</v>
      </c>
      <c r="N31" s="74">
        <f t="shared" si="5"/>
        <v>2297.2600000000002</v>
      </c>
      <c r="O31" s="665">
        <f>ABS(N31-N32)</f>
        <v>0.46999999999979991</v>
      </c>
    </row>
    <row r="32" spans="1:16" s="58" customFormat="1" ht="12.75" customHeight="1">
      <c r="A32" s="154" t="s">
        <v>746</v>
      </c>
      <c r="B32" s="99" t="s">
        <v>1619</v>
      </c>
      <c r="C32" s="662"/>
      <c r="D32" s="662"/>
      <c r="E32" s="630"/>
      <c r="F32" s="689"/>
      <c r="G32" s="691"/>
      <c r="H32" s="427" t="str">
        <f>IF($H$20="1. V1000 FP5 to USB3.1 connector (USB3.1 Gen2)","L&lt; 5000","L&lt; 8000")</f>
        <v>L&lt; 8000</v>
      </c>
      <c r="I32" s="77">
        <v>2297.73</v>
      </c>
      <c r="J32" s="76"/>
      <c r="K32" s="654"/>
      <c r="L32" s="76"/>
      <c r="M32" s="74">
        <f t="shared" si="4"/>
        <v>0</v>
      </c>
      <c r="N32" s="74">
        <f t="shared" si="5"/>
        <v>2297.73</v>
      </c>
      <c r="O32" s="665"/>
    </row>
    <row r="33" spans="1:16" s="58" customFormat="1">
      <c r="A33" s="154" t="s">
        <v>742</v>
      </c>
      <c r="B33" s="99" t="s">
        <v>956</v>
      </c>
      <c r="C33" s="662" t="s">
        <v>952</v>
      </c>
      <c r="D33" s="662" t="s">
        <v>942</v>
      </c>
      <c r="E33" s="630" t="s">
        <v>953</v>
      </c>
      <c r="F33" s="689"/>
      <c r="G33" s="691"/>
      <c r="H33" s="427" t="s">
        <v>2634</v>
      </c>
      <c r="I33" s="77">
        <v>2073.41</v>
      </c>
      <c r="J33" s="76"/>
      <c r="K33" s="654" t="s">
        <v>2093</v>
      </c>
      <c r="L33" s="76"/>
      <c r="M33" s="74">
        <f t="shared" si="4"/>
        <v>0</v>
      </c>
      <c r="N33" s="74">
        <f t="shared" si="5"/>
        <v>2073.41</v>
      </c>
      <c r="O33" s="665">
        <f>ABS(N33-N34)</f>
        <v>0.23999999999978172</v>
      </c>
      <c r="P33" s="339" t="s">
        <v>2633</v>
      </c>
    </row>
    <row r="34" spans="1:16" s="58" customFormat="1">
      <c r="A34" s="154" t="s">
        <v>998</v>
      </c>
      <c r="B34" s="99" t="s">
        <v>957</v>
      </c>
      <c r="C34" s="662"/>
      <c r="D34" s="662"/>
      <c r="E34" s="630"/>
      <c r="F34" s="689"/>
      <c r="G34" s="691"/>
      <c r="H34" s="427" t="s">
        <v>2634</v>
      </c>
      <c r="I34" s="77">
        <v>2073.17</v>
      </c>
      <c r="J34" s="76"/>
      <c r="K34" s="654"/>
      <c r="L34" s="76"/>
      <c r="M34" s="74">
        <f t="shared" si="4"/>
        <v>0</v>
      </c>
      <c r="N34" s="74">
        <f t="shared" si="5"/>
        <v>2073.17</v>
      </c>
      <c r="O34" s="665"/>
      <c r="P34" s="339" t="s">
        <v>2633</v>
      </c>
    </row>
    <row r="35" spans="1:16" s="58" customFormat="1">
      <c r="A35" s="154" t="s">
        <v>1218</v>
      </c>
      <c r="B35" s="99" t="s">
        <v>958</v>
      </c>
      <c r="C35" s="662" t="s">
        <v>952</v>
      </c>
      <c r="D35" s="662" t="s">
        <v>942</v>
      </c>
      <c r="E35" s="630" t="s">
        <v>953</v>
      </c>
      <c r="F35" s="689"/>
      <c r="G35" s="691"/>
      <c r="H35" s="654" t="s">
        <v>2041</v>
      </c>
      <c r="I35" s="654" t="s">
        <v>2041</v>
      </c>
      <c r="J35" s="654" t="s">
        <v>2041</v>
      </c>
      <c r="K35" s="654" t="s">
        <v>2041</v>
      </c>
      <c r="L35" s="654" t="s">
        <v>2041</v>
      </c>
      <c r="M35" s="654" t="s">
        <v>2041</v>
      </c>
      <c r="N35" s="654" t="s">
        <v>2041</v>
      </c>
      <c r="O35" s="654" t="s">
        <v>2041</v>
      </c>
    </row>
    <row r="36" spans="1:16" s="58" customFormat="1">
      <c r="A36" s="154" t="s">
        <v>999</v>
      </c>
      <c r="B36" s="99" t="s">
        <v>959</v>
      </c>
      <c r="C36" s="662"/>
      <c r="D36" s="662"/>
      <c r="E36" s="630"/>
      <c r="F36" s="690"/>
      <c r="G36" s="661"/>
      <c r="H36" s="654"/>
      <c r="I36" s="654"/>
      <c r="J36" s="654"/>
      <c r="K36" s="654"/>
      <c r="L36" s="654"/>
      <c r="M36" s="654"/>
      <c r="N36" s="654"/>
      <c r="O36" s="654"/>
    </row>
    <row r="37" spans="1:16" s="4" customFormat="1" ht="27" customHeight="1">
      <c r="A37" s="169"/>
      <c r="B37" s="73"/>
      <c r="C37" s="69"/>
      <c r="D37" s="69"/>
      <c r="E37" s="226"/>
      <c r="F37" s="50" t="s">
        <v>1924</v>
      </c>
      <c r="G37" s="39" t="s">
        <v>1925</v>
      </c>
      <c r="H37" s="38"/>
      <c r="I37" s="72"/>
      <c r="J37" s="38"/>
      <c r="K37" s="38"/>
      <c r="L37" s="38"/>
      <c r="M37" s="38"/>
      <c r="N37" s="38"/>
      <c r="O37" s="38"/>
    </row>
    <row r="38" spans="1:16" s="4" customFormat="1" ht="78" customHeight="1">
      <c r="A38" s="147" t="s">
        <v>107</v>
      </c>
      <c r="B38" s="67" t="s">
        <v>1497</v>
      </c>
      <c r="C38" s="521" t="s">
        <v>3009</v>
      </c>
      <c r="D38" s="12" t="s">
        <v>1415</v>
      </c>
      <c r="E38" s="217" t="s">
        <v>1271</v>
      </c>
      <c r="F38" s="688" t="s">
        <v>1938</v>
      </c>
      <c r="G38" s="660" t="s">
        <v>2344</v>
      </c>
      <c r="H38" s="34" t="s">
        <v>12</v>
      </c>
      <c r="I38" s="81"/>
      <c r="J38" s="29"/>
      <c r="K38" s="29"/>
      <c r="L38" s="29"/>
      <c r="M38" s="29"/>
      <c r="N38" s="29"/>
      <c r="O38" s="29"/>
    </row>
    <row r="39" spans="1:16" s="4" customFormat="1" ht="78" customHeight="1">
      <c r="A39" s="147" t="s">
        <v>108</v>
      </c>
      <c r="B39" s="67" t="s">
        <v>1328</v>
      </c>
      <c r="C39" s="521" t="s">
        <v>3009</v>
      </c>
      <c r="D39" s="12" t="s">
        <v>1415</v>
      </c>
      <c r="E39" s="217" t="s">
        <v>1272</v>
      </c>
      <c r="F39" s="689"/>
      <c r="G39" s="691"/>
      <c r="H39" s="34" t="s">
        <v>12</v>
      </c>
      <c r="I39" s="81"/>
      <c r="J39" s="29"/>
      <c r="K39" s="29"/>
      <c r="L39" s="29"/>
      <c r="M39" s="29"/>
      <c r="N39" s="29"/>
      <c r="O39" s="29"/>
    </row>
    <row r="40" spans="1:16" s="4" customFormat="1" ht="78" customHeight="1">
      <c r="A40" s="147" t="s">
        <v>109</v>
      </c>
      <c r="B40" s="67" t="s">
        <v>1042</v>
      </c>
      <c r="C40" s="521" t="s">
        <v>3009</v>
      </c>
      <c r="D40" s="12" t="s">
        <v>1415</v>
      </c>
      <c r="E40" s="217" t="s">
        <v>1641</v>
      </c>
      <c r="F40" s="689"/>
      <c r="G40" s="691"/>
      <c r="H40" s="34" t="s">
        <v>12</v>
      </c>
      <c r="I40" s="81"/>
      <c r="J40" s="29"/>
      <c r="K40" s="29"/>
      <c r="L40" s="29"/>
      <c r="M40" s="29"/>
      <c r="N40" s="29"/>
      <c r="O40" s="29"/>
    </row>
    <row r="41" spans="1:16" s="4" customFormat="1" ht="78" customHeight="1">
      <c r="A41" s="147" t="s">
        <v>110</v>
      </c>
      <c r="B41" s="67" t="s">
        <v>1315</v>
      </c>
      <c r="C41" s="521" t="s">
        <v>3009</v>
      </c>
      <c r="D41" s="347" t="s">
        <v>1415</v>
      </c>
      <c r="E41" s="348" t="s">
        <v>2463</v>
      </c>
      <c r="F41" s="689"/>
      <c r="G41" s="691"/>
      <c r="H41" s="350" t="s">
        <v>12</v>
      </c>
      <c r="I41" s="81"/>
      <c r="J41" s="349"/>
      <c r="K41" s="349"/>
      <c r="L41" s="349"/>
      <c r="M41" s="349"/>
      <c r="N41" s="349"/>
      <c r="O41" s="349"/>
    </row>
    <row r="42" spans="1:16" s="351" customFormat="1" ht="38.25">
      <c r="A42" s="147" t="s">
        <v>2469</v>
      </c>
      <c r="B42" s="560" t="s">
        <v>2465</v>
      </c>
      <c r="C42" s="521" t="s">
        <v>3009</v>
      </c>
      <c r="D42" s="347" t="s">
        <v>1415</v>
      </c>
      <c r="E42" s="346" t="s">
        <v>2467</v>
      </c>
      <c r="F42" s="689"/>
      <c r="G42" s="691"/>
      <c r="H42" s="350" t="s">
        <v>2464</v>
      </c>
      <c r="I42" s="81"/>
      <c r="J42" s="349"/>
      <c r="K42" s="349"/>
      <c r="L42" s="349"/>
      <c r="M42" s="349"/>
      <c r="N42" s="349"/>
      <c r="O42" s="349"/>
    </row>
    <row r="43" spans="1:16" s="351" customFormat="1" ht="39" thickBot="1">
      <c r="A43" s="561" t="s">
        <v>110</v>
      </c>
      <c r="B43" s="378" t="s">
        <v>2466</v>
      </c>
      <c r="C43" s="562" t="s">
        <v>3009</v>
      </c>
      <c r="D43" s="379" t="s">
        <v>1415</v>
      </c>
      <c r="E43" s="383" t="s">
        <v>2468</v>
      </c>
      <c r="F43" s="692"/>
      <c r="G43" s="693"/>
      <c r="H43" s="380" t="s">
        <v>2464</v>
      </c>
      <c r="I43" s="381"/>
      <c r="J43" s="382"/>
      <c r="K43" s="382"/>
      <c r="L43" s="382"/>
      <c r="M43" s="382"/>
      <c r="N43" s="382"/>
      <c r="O43" s="382"/>
    </row>
    <row r="44" spans="1:16" s="4" customFormat="1">
      <c r="A44" s="650" t="s">
        <v>1302</v>
      </c>
      <c r="B44" s="650"/>
      <c r="C44" s="650"/>
      <c r="D44" s="650"/>
      <c r="E44" s="650"/>
    </row>
    <row r="45" spans="1:16">
      <c r="A45" s="620" t="s">
        <v>167</v>
      </c>
      <c r="B45" s="620"/>
      <c r="C45" s="620"/>
      <c r="D45" s="620"/>
      <c r="E45" s="620"/>
    </row>
    <row r="46" spans="1:16" ht="12.75" customHeight="1">
      <c r="A46" s="620" t="s">
        <v>168</v>
      </c>
      <c r="B46" s="620"/>
      <c r="C46" s="620"/>
      <c r="D46" s="620"/>
      <c r="E46" s="620"/>
    </row>
    <row r="47" spans="1:16" ht="12.75" customHeight="1">
      <c r="A47" s="620" t="s">
        <v>169</v>
      </c>
      <c r="B47" s="620"/>
      <c r="C47" s="620"/>
      <c r="D47" s="620"/>
      <c r="E47" s="620"/>
    </row>
    <row r="48" spans="1:16" ht="12.75" customHeight="1">
      <c r="A48" s="620"/>
      <c r="B48" s="620"/>
      <c r="C48" s="620"/>
      <c r="D48" s="620"/>
      <c r="E48" s="620"/>
    </row>
    <row r="49" spans="1:5">
      <c r="A49" s="620" t="s">
        <v>3056</v>
      </c>
      <c r="B49" s="620"/>
      <c r="C49" s="620"/>
      <c r="D49" s="620"/>
      <c r="E49" s="620"/>
    </row>
  </sheetData>
  <mergeCells count="77">
    <mergeCell ref="E27:E28"/>
    <mergeCell ref="C29:C30"/>
    <mergeCell ref="D29:D30"/>
    <mergeCell ref="E29:E30"/>
    <mergeCell ref="C35:C36"/>
    <mergeCell ref="D35:D36"/>
    <mergeCell ref="E35:E36"/>
    <mergeCell ref="C31:C32"/>
    <mergeCell ref="D31:D32"/>
    <mergeCell ref="E31:E32"/>
    <mergeCell ref="C33:C34"/>
    <mergeCell ref="D33:D34"/>
    <mergeCell ref="E33:E34"/>
    <mergeCell ref="C3:C18"/>
    <mergeCell ref="D3:D18"/>
    <mergeCell ref="E3:E18"/>
    <mergeCell ref="A48:E48"/>
    <mergeCell ref="A47:E47"/>
    <mergeCell ref="A46:E46"/>
    <mergeCell ref="A44:E44"/>
    <mergeCell ref="C21:C22"/>
    <mergeCell ref="D21:D22"/>
    <mergeCell ref="E21:E22"/>
    <mergeCell ref="C23:C24"/>
    <mergeCell ref="D23:D24"/>
    <mergeCell ref="E23:E24"/>
    <mergeCell ref="C25:C26"/>
    <mergeCell ref="D25:D26"/>
    <mergeCell ref="E25:E26"/>
    <mergeCell ref="F1:G1"/>
    <mergeCell ref="O3:O4"/>
    <mergeCell ref="O5:O6"/>
    <mergeCell ref="O7:O8"/>
    <mergeCell ref="O9:O10"/>
    <mergeCell ref="F3:F18"/>
    <mergeCell ref="G3:G18"/>
    <mergeCell ref="O11:O12"/>
    <mergeCell ref="O13:O14"/>
    <mergeCell ref="O15:O16"/>
    <mergeCell ref="O17:O18"/>
    <mergeCell ref="O27:O28"/>
    <mergeCell ref="N27:N28"/>
    <mergeCell ref="H27:H28"/>
    <mergeCell ref="I27:I28"/>
    <mergeCell ref="M27:M28"/>
    <mergeCell ref="F19:G19"/>
    <mergeCell ref="K23:K24"/>
    <mergeCell ref="O23:O24"/>
    <mergeCell ref="K25:K26"/>
    <mergeCell ref="O25:O26"/>
    <mergeCell ref="K21:K22"/>
    <mergeCell ref="O21:O22"/>
    <mergeCell ref="O35:O36"/>
    <mergeCell ref="K29:K30"/>
    <mergeCell ref="O29:O30"/>
    <mergeCell ref="K31:K32"/>
    <mergeCell ref="O31:O32"/>
    <mergeCell ref="K33:K34"/>
    <mergeCell ref="O33:O34"/>
    <mergeCell ref="M35:M36"/>
    <mergeCell ref="N35:N36"/>
    <mergeCell ref="A49:E49"/>
    <mergeCell ref="H35:H36"/>
    <mergeCell ref="I35:I36"/>
    <mergeCell ref="J27:J28"/>
    <mergeCell ref="L27:L28"/>
    <mergeCell ref="J35:J36"/>
    <mergeCell ref="L35:L36"/>
    <mergeCell ref="K35:K36"/>
    <mergeCell ref="F21:F36"/>
    <mergeCell ref="G21:G36"/>
    <mergeCell ref="K27:K28"/>
    <mergeCell ref="A45:E45"/>
    <mergeCell ref="C27:C28"/>
    <mergeCell ref="D27:D28"/>
    <mergeCell ref="F38:F43"/>
    <mergeCell ref="G38:G43"/>
  </mergeCells>
  <phoneticPr fontId="3" type="noConversion"/>
  <conditionalFormatting sqref="O37">
    <cfRule type="cellIs" dxfId="53" priority="27" stopIfTrue="1" operator="greaterThan">
      <formula>150</formula>
    </cfRule>
  </conditionalFormatting>
  <conditionalFormatting sqref="N37">
    <cfRule type="cellIs" dxfId="52" priority="28" stopIfTrue="1" operator="notBetween">
      <formula>1000</formula>
      <formula>11000</formula>
    </cfRule>
  </conditionalFormatting>
  <conditionalFormatting sqref="N21:N24">
    <cfRule type="cellIs" dxfId="51" priority="22" stopIfTrue="1" operator="greaterThan">
      <formula>IF($H$21="L&lt; 5000",5000,8000)</formula>
    </cfRule>
  </conditionalFormatting>
  <conditionalFormatting sqref="O29:O32 O21:O26">
    <cfRule type="cellIs" dxfId="50" priority="21" stopIfTrue="1" operator="greaterThan">
      <formula>10</formula>
    </cfRule>
  </conditionalFormatting>
  <conditionalFormatting sqref="K3:K18">
    <cfRule type="cellIs" dxfId="49" priority="17" stopIfTrue="1" operator="greaterThan">
      <formula>150</formula>
    </cfRule>
  </conditionalFormatting>
  <conditionalFormatting sqref="O3:O18">
    <cfRule type="cellIs" dxfId="48" priority="19" stopIfTrue="1" operator="greaterThan">
      <formula>60</formula>
    </cfRule>
  </conditionalFormatting>
  <conditionalFormatting sqref="L3:L18">
    <cfRule type="cellIs" dxfId="47" priority="20" stopIfTrue="1" operator="greaterThan">
      <formula>500</formula>
    </cfRule>
  </conditionalFormatting>
  <conditionalFormatting sqref="N3:N12">
    <cfRule type="cellIs" dxfId="46" priority="16" stopIfTrue="1" operator="notBetween">
      <formula>0</formula>
      <formula>18000</formula>
    </cfRule>
  </conditionalFormatting>
  <conditionalFormatting sqref="J3:J18">
    <cfRule type="cellIs" dxfId="45" priority="15" stopIfTrue="1" operator="greaterThan">
      <formula>5350</formula>
    </cfRule>
  </conditionalFormatting>
  <conditionalFormatting sqref="O33:O34">
    <cfRule type="cellIs" dxfId="44" priority="12" stopIfTrue="1" operator="greaterThan">
      <formula>10</formula>
    </cfRule>
  </conditionalFormatting>
  <conditionalFormatting sqref="N13:N14">
    <cfRule type="cellIs" dxfId="43" priority="10" operator="greaterThan">
      <formula>1*MID($H$13,4,9999)</formula>
    </cfRule>
  </conditionalFormatting>
  <conditionalFormatting sqref="N15:N18">
    <cfRule type="cellIs" dxfId="42" priority="8" operator="greaterThan">
      <formula>IF($H$15="L&lt; 6000",6000,1)</formula>
    </cfRule>
  </conditionalFormatting>
  <conditionalFormatting sqref="N29:N32">
    <cfRule type="cellIs" dxfId="41" priority="5" operator="greaterThan">
      <formula>IF($H$21="L&lt; 5000",5000,8000)</formula>
    </cfRule>
  </conditionalFormatting>
  <conditionalFormatting sqref="N33:N34">
    <cfRule type="cellIs" dxfId="40" priority="4" operator="greaterThan">
      <formula>8000</formula>
    </cfRule>
  </conditionalFormatting>
  <conditionalFormatting sqref="N25:N26">
    <cfRule type="cellIs" dxfId="39" priority="3" operator="greaterThan">
      <formula>8000</formula>
    </cfRule>
  </conditionalFormatting>
  <conditionalFormatting sqref="L21:L26">
    <cfRule type="cellIs" dxfId="38" priority="2" operator="notBetween">
      <formula>200</formula>
      <formula>500</formula>
    </cfRule>
  </conditionalFormatting>
  <conditionalFormatting sqref="L29:L34">
    <cfRule type="cellIs" dxfId="37" priority="1" operator="notBetween">
      <formula>200</formula>
      <formula>500</formula>
    </cfRule>
  </conditionalFormatting>
  <dataValidations count="2">
    <dataValidation type="list" allowBlank="1" showInputMessage="1" showErrorMessage="1" sqref="H2">
      <formula1>"1.SOM-5871 w/ USB2.0 Hub,2.SOM-5871 w/o USB2.0 Hub"</formula1>
    </dataValidation>
    <dataValidation type="list" allowBlank="1" showInputMessage="1" showErrorMessage="1" sqref="H20">
      <formula1>"1. V1000 FP5 to USB3.1 connector (USB3.1 Gen2),2. V1000 FP5 to USB3.1 connector (USB3.1 Gen1)"</formula1>
    </dataValidation>
  </dataValidations>
  <hyperlinks>
    <hyperlink ref="B16" location="' Row A'!B37" display=" USB6-"/>
    <hyperlink ref="B15" location="' Row A'!B38" display=" USB6+"/>
    <hyperlink ref="B41" location="' Row A'!B39" display=" USB_6_7_OC#  "/>
    <hyperlink ref="B12" location="' Row A'!B40" display=" USB4-"/>
    <hyperlink ref="B11" location="' Row A'!B41" display=" USB4+"/>
    <hyperlink ref="B8" location="' Row A'!B43" display=" USB2-"/>
    <hyperlink ref="B7" location="' Row A'!B44" display=" USB2+"/>
    <hyperlink ref="B39" location="' Row A'!B45" display=" USB_2_3_OC#  "/>
    <hyperlink ref="B4" location="' Row A'!B46" display=" USB0-  "/>
    <hyperlink ref="B3" location="' Row A'!B47" display=" USB0+"/>
    <hyperlink ref="B18" location="' Row B'!B37" display=" USB7-"/>
    <hyperlink ref="B17" location="' Row B'!B38" display=" USB7+"/>
    <hyperlink ref="B40" location="' Row B'!B39" display=" USB_4_5_OC#  "/>
    <hyperlink ref="B14" location="' Row B'!B40" display=" USB5-"/>
    <hyperlink ref="B13" location="' Row B'!B41" display=" USB5+"/>
    <hyperlink ref="B10" location="' Row B'!B43" display=" USB3-"/>
    <hyperlink ref="B9" location="' Row B'!B44" display=" USB3+"/>
    <hyperlink ref="B38" location="' Row B'!B45" display=" USB_0_1_OC#  "/>
    <hyperlink ref="B6" location="' Row B'!B46" display=" USB1-"/>
    <hyperlink ref="B5" location="' Row B'!B47" display=" USB1+"/>
    <hyperlink ref="B30" location="' Row C'!H4" display=" USB_SSRX0- "/>
    <hyperlink ref="B29" location="' Row C'!H5" display=" USB_SSRX0+"/>
    <hyperlink ref="B32" location="' Row C'!H7" display=" USB_SSRX1- "/>
    <hyperlink ref="B31" location="' Row C'!H8" display=" USB_SSRX1+"/>
    <hyperlink ref="B34" location="' Row C'!H10" display=" USB_SSRX2- "/>
    <hyperlink ref="B33" location="' Row C'!H11" display=" USB_SSRX2+"/>
    <hyperlink ref="B36" location="' Row C'!H13" display=" USB_SSRX3- "/>
    <hyperlink ref="B35" location="' Row C'!H14" display=" USB_SSRX3+"/>
    <hyperlink ref="B22" location="' Row D'!H4" display=" USB_SSTX0- "/>
    <hyperlink ref="B21" location="' Row D'!H5" display=" USB_SSTX0+"/>
    <hyperlink ref="B24" location="' Row D'!H7" display=" USB_SSTX1- "/>
    <hyperlink ref="B23" location="' Row D'!H8" display=" USB_SSTX1+"/>
    <hyperlink ref="B26" location="' Row D'!H10" display=" USB_SSTX2- "/>
    <hyperlink ref="B25" location="' Row D'!H11" display=" USB_SSTX2+"/>
    <hyperlink ref="B28" location="' Row D'!H13" display=" USB_SSTX3- "/>
    <hyperlink ref="B27" location="' Row D'!H14" display=" USB_SSTX3+"/>
    <hyperlink ref="B42" location="' Row B'!I49" display="USB0_HOST_PRSNT "/>
    <hyperlink ref="B43" location="' Row A'!O39" display="USB7_HOST_PRSNT"/>
  </hyperlinks>
  <pageMargins left="0.75" right="0.75" top="1" bottom="1" header="0.5" footer="0.5"/>
  <pageSetup paperSize="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rgb="FFFF00FF"/>
  </sheetPr>
  <dimension ref="A1:P33"/>
  <sheetViews>
    <sheetView zoomScale="85" zoomScaleNormal="85" workbookViewId="0">
      <pane xSplit="5" ySplit="2" topLeftCell="F3" activePane="bottomRight" state="frozen"/>
      <selection activeCell="G3" sqref="G3:G22"/>
      <selection pane="topRight" activeCell="G3" sqref="G3:G22"/>
      <selection pane="bottomLeft" activeCell="G3" sqref="G3:G22"/>
      <selection pane="bottomRight" activeCell="H2" sqref="H2"/>
    </sheetView>
  </sheetViews>
  <sheetFormatPr defaultColWidth="9.140625" defaultRowHeight="12.75"/>
  <cols>
    <col min="1" max="1" width="9.140625" style="20"/>
    <col min="2" max="2" width="20.7109375" style="4" customWidth="1"/>
    <col min="3" max="3" width="15.7109375" style="4" customWidth="1"/>
    <col min="4" max="4" width="10.7109375" style="4" customWidth="1"/>
    <col min="5" max="5" width="40.7109375" style="4" customWidth="1"/>
    <col min="6" max="7" width="17.7109375" style="33" customWidth="1"/>
    <col min="8" max="8" width="20.28515625" style="27" customWidth="1"/>
    <col min="9" max="13" width="17.7109375" style="27" customWidth="1"/>
    <col min="14" max="16384" width="9.140625" style="4"/>
  </cols>
  <sheetData>
    <row r="1" spans="1:16" s="6" customFormat="1" ht="51" customHeight="1">
      <c r="A1" s="135" t="s">
        <v>1043</v>
      </c>
      <c r="B1" s="136" t="s">
        <v>1044</v>
      </c>
      <c r="C1" s="136" t="s">
        <v>829</v>
      </c>
      <c r="D1" s="136" t="s">
        <v>830</v>
      </c>
      <c r="E1" s="194" t="s">
        <v>831</v>
      </c>
      <c r="F1" s="594" t="s">
        <v>2368</v>
      </c>
      <c r="G1" s="595"/>
      <c r="H1" s="278" t="s">
        <v>2276</v>
      </c>
      <c r="I1" s="278" t="s">
        <v>2622</v>
      </c>
      <c r="J1" s="278" t="s">
        <v>2623</v>
      </c>
      <c r="K1" s="278" t="s">
        <v>2624</v>
      </c>
      <c r="L1" s="278" t="s">
        <v>23</v>
      </c>
      <c r="M1" s="280" t="s">
        <v>18</v>
      </c>
    </row>
    <row r="2" spans="1:16" s="46" customFormat="1" ht="40.5" customHeight="1">
      <c r="A2" s="47"/>
      <c r="B2" s="39"/>
      <c r="C2" s="39"/>
      <c r="D2" s="39"/>
      <c r="E2" s="44"/>
      <c r="F2" s="47" t="s">
        <v>2022</v>
      </c>
      <c r="G2" s="39" t="s">
        <v>2023</v>
      </c>
      <c r="H2" s="39" t="s">
        <v>2279</v>
      </c>
      <c r="I2" s="39"/>
      <c r="J2" s="39"/>
      <c r="K2" s="39" t="s">
        <v>2280</v>
      </c>
      <c r="L2" s="39" t="s">
        <v>2278</v>
      </c>
      <c r="M2" s="48" t="s">
        <v>2281</v>
      </c>
    </row>
    <row r="3" spans="1:16" ht="20.100000000000001" customHeight="1">
      <c r="A3" s="153" t="s">
        <v>113</v>
      </c>
      <c r="B3" s="31" t="s">
        <v>1911</v>
      </c>
      <c r="C3" s="706" t="s">
        <v>1151</v>
      </c>
      <c r="D3" s="707" t="s">
        <v>1432</v>
      </c>
      <c r="E3" s="634" t="s">
        <v>1152</v>
      </c>
      <c r="F3" s="700" t="s">
        <v>2282</v>
      </c>
      <c r="G3" s="703" t="s">
        <v>2345</v>
      </c>
      <c r="H3" s="34" t="s">
        <v>2280</v>
      </c>
      <c r="I3" s="192">
        <v>1352.24</v>
      </c>
      <c r="J3" s="76"/>
      <c r="K3" s="74">
        <f>SUM(I3:J3)</f>
        <v>1352.24</v>
      </c>
      <c r="L3" s="665">
        <f>ABS(K3-K4)</f>
        <v>0.30999999999994543</v>
      </c>
      <c r="M3" s="625">
        <f>MAX(K3:K12)-MIN(K3:K12)</f>
        <v>6</v>
      </c>
    </row>
    <row r="4" spans="1:16" ht="20.100000000000001" customHeight="1">
      <c r="A4" s="153" t="s">
        <v>114</v>
      </c>
      <c r="B4" s="31" t="s">
        <v>216</v>
      </c>
      <c r="C4" s="706"/>
      <c r="D4" s="707"/>
      <c r="E4" s="634"/>
      <c r="F4" s="701"/>
      <c r="G4" s="704"/>
      <c r="H4" s="34" t="s">
        <v>2280</v>
      </c>
      <c r="I4" s="192">
        <v>1352.55</v>
      </c>
      <c r="J4" s="76"/>
      <c r="K4" s="74">
        <f t="shared" ref="K4:K22" si="0">SUM(I4:J4)</f>
        <v>1352.55</v>
      </c>
      <c r="L4" s="665"/>
      <c r="M4" s="699"/>
    </row>
    <row r="5" spans="1:16" ht="20.100000000000001" customHeight="1">
      <c r="A5" s="153" t="s">
        <v>115</v>
      </c>
      <c r="B5" s="31" t="s">
        <v>1005</v>
      </c>
      <c r="C5" s="706"/>
      <c r="D5" s="707"/>
      <c r="E5" s="634"/>
      <c r="F5" s="701"/>
      <c r="G5" s="704"/>
      <c r="H5" s="34" t="s">
        <v>2283</v>
      </c>
      <c r="I5" s="192">
        <v>1350.52</v>
      </c>
      <c r="J5" s="76"/>
      <c r="K5" s="74">
        <f t="shared" si="0"/>
        <v>1350.52</v>
      </c>
      <c r="L5" s="665">
        <f>ABS(K5-K6)</f>
        <v>1</v>
      </c>
      <c r="M5" s="699"/>
      <c r="O5" s="265"/>
    </row>
    <row r="6" spans="1:16" ht="20.100000000000001" customHeight="1">
      <c r="A6" s="153" t="s">
        <v>116</v>
      </c>
      <c r="B6" s="31" t="s">
        <v>1006</v>
      </c>
      <c r="C6" s="706"/>
      <c r="D6" s="707"/>
      <c r="E6" s="634"/>
      <c r="F6" s="701"/>
      <c r="G6" s="704"/>
      <c r="H6" s="34" t="s">
        <v>2283</v>
      </c>
      <c r="I6" s="192">
        <v>1351.52</v>
      </c>
      <c r="J6" s="76"/>
      <c r="K6" s="74">
        <f t="shared" si="0"/>
        <v>1351.52</v>
      </c>
      <c r="L6" s="665"/>
      <c r="M6" s="699"/>
      <c r="O6" s="265"/>
    </row>
    <row r="7" spans="1:16" ht="20.100000000000001" customHeight="1">
      <c r="A7" s="153" t="s">
        <v>117</v>
      </c>
      <c r="B7" s="31" t="s">
        <v>1007</v>
      </c>
      <c r="C7" s="706"/>
      <c r="D7" s="707"/>
      <c r="E7" s="634"/>
      <c r="F7" s="701"/>
      <c r="G7" s="704"/>
      <c r="H7" s="34" t="s">
        <v>2283</v>
      </c>
      <c r="I7" s="192">
        <v>1349.98</v>
      </c>
      <c r="J7" s="76"/>
      <c r="K7" s="74">
        <f t="shared" si="0"/>
        <v>1349.98</v>
      </c>
      <c r="L7" s="665">
        <f>ABS(K7-K8)</f>
        <v>0.48000000000001819</v>
      </c>
      <c r="M7" s="699"/>
      <c r="O7" s="265"/>
    </row>
    <row r="8" spans="1:16" ht="20.100000000000001" customHeight="1">
      <c r="A8" s="153" t="s">
        <v>118</v>
      </c>
      <c r="B8" s="31" t="s">
        <v>1008</v>
      </c>
      <c r="C8" s="706"/>
      <c r="D8" s="707"/>
      <c r="E8" s="634"/>
      <c r="F8" s="701"/>
      <c r="G8" s="704"/>
      <c r="H8" s="34" t="s">
        <v>2283</v>
      </c>
      <c r="I8" s="192">
        <v>1350.46</v>
      </c>
      <c r="J8" s="76"/>
      <c r="K8" s="74">
        <f t="shared" si="0"/>
        <v>1350.46</v>
      </c>
      <c r="L8" s="665"/>
      <c r="M8" s="699"/>
      <c r="O8" s="265"/>
    </row>
    <row r="9" spans="1:16" ht="20.100000000000001" customHeight="1">
      <c r="A9" s="153" t="s">
        <v>119</v>
      </c>
      <c r="B9" s="31" t="s">
        <v>1011</v>
      </c>
      <c r="C9" s="706"/>
      <c r="D9" s="707"/>
      <c r="E9" s="634"/>
      <c r="F9" s="701"/>
      <c r="G9" s="704"/>
      <c r="H9" s="34" t="s">
        <v>2283</v>
      </c>
      <c r="I9" s="192">
        <v>1348.52</v>
      </c>
      <c r="J9" s="76"/>
      <c r="K9" s="74">
        <f t="shared" si="0"/>
        <v>1348.52</v>
      </c>
      <c r="L9" s="665">
        <f>ABS(K9-K10)</f>
        <v>0.45000000000004547</v>
      </c>
      <c r="M9" s="699"/>
      <c r="N9" s="265"/>
    </row>
    <row r="10" spans="1:16" ht="20.100000000000001" customHeight="1">
      <c r="A10" s="153" t="s">
        <v>120</v>
      </c>
      <c r="B10" s="31" t="s">
        <v>1012</v>
      </c>
      <c r="C10" s="706"/>
      <c r="D10" s="707"/>
      <c r="E10" s="634"/>
      <c r="F10" s="701"/>
      <c r="G10" s="704"/>
      <c r="H10" s="34" t="s">
        <v>2283</v>
      </c>
      <c r="I10" s="192">
        <v>1348.07</v>
      </c>
      <c r="J10" s="76"/>
      <c r="K10" s="74">
        <f t="shared" si="0"/>
        <v>1348.07</v>
      </c>
      <c r="L10" s="665"/>
      <c r="M10" s="699"/>
      <c r="N10" s="265"/>
    </row>
    <row r="11" spans="1:16" ht="20.100000000000001" customHeight="1">
      <c r="A11" s="153" t="s">
        <v>121</v>
      </c>
      <c r="B11" s="31" t="s">
        <v>750</v>
      </c>
      <c r="C11" s="706" t="s">
        <v>1153</v>
      </c>
      <c r="D11" s="706" t="s">
        <v>1302</v>
      </c>
      <c r="E11" s="634" t="s">
        <v>183</v>
      </c>
      <c r="F11" s="701"/>
      <c r="G11" s="704"/>
      <c r="H11" s="34" t="s">
        <v>2283</v>
      </c>
      <c r="I11" s="192">
        <v>1354.07</v>
      </c>
      <c r="J11" s="76"/>
      <c r="K11" s="74">
        <f t="shared" si="0"/>
        <v>1354.07</v>
      </c>
      <c r="L11" s="665">
        <f>ABS(K11-K12)</f>
        <v>0.38999999999987267</v>
      </c>
      <c r="M11" s="699"/>
      <c r="N11" s="265"/>
    </row>
    <row r="12" spans="1:16" ht="20.100000000000001" customHeight="1">
      <c r="A12" s="153" t="s">
        <v>122</v>
      </c>
      <c r="B12" s="31" t="s">
        <v>111</v>
      </c>
      <c r="C12" s="706"/>
      <c r="D12" s="706"/>
      <c r="E12" s="634"/>
      <c r="F12" s="701"/>
      <c r="G12" s="704"/>
      <c r="H12" s="34" t="s">
        <v>2283</v>
      </c>
      <c r="I12" s="192">
        <v>1353.68</v>
      </c>
      <c r="J12" s="76"/>
      <c r="K12" s="74">
        <f t="shared" si="0"/>
        <v>1353.68</v>
      </c>
      <c r="L12" s="665"/>
      <c r="M12" s="699"/>
      <c r="N12" s="265"/>
    </row>
    <row r="13" spans="1:16" ht="20.100000000000001" customHeight="1">
      <c r="A13" s="153" t="s">
        <v>582</v>
      </c>
      <c r="B13" s="31" t="s">
        <v>1912</v>
      </c>
      <c r="C13" s="706" t="s">
        <v>1151</v>
      </c>
      <c r="D13" s="706" t="s">
        <v>1302</v>
      </c>
      <c r="E13" s="634" t="s">
        <v>184</v>
      </c>
      <c r="F13" s="701"/>
      <c r="G13" s="704"/>
      <c r="H13" s="34" t="s">
        <v>2283</v>
      </c>
      <c r="I13" s="192">
        <v>1349.79</v>
      </c>
      <c r="J13" s="76"/>
      <c r="K13" s="74">
        <f t="shared" si="0"/>
        <v>1349.79</v>
      </c>
      <c r="L13" s="665">
        <f>ABS(K13-K14)</f>
        <v>0.28999999999996362</v>
      </c>
      <c r="M13" s="625">
        <f>MAX(K13:K22)-MIN(K13:K22)</f>
        <v>2.5699999999999363</v>
      </c>
      <c r="O13" s="334"/>
    </row>
    <row r="14" spans="1:16" ht="20.100000000000001" customHeight="1">
      <c r="A14" s="153" t="s">
        <v>583</v>
      </c>
      <c r="B14" s="31" t="s">
        <v>759</v>
      </c>
      <c r="C14" s="706"/>
      <c r="D14" s="706"/>
      <c r="E14" s="634"/>
      <c r="F14" s="701"/>
      <c r="G14" s="704"/>
      <c r="H14" s="34" t="s">
        <v>2283</v>
      </c>
      <c r="I14" s="192">
        <v>1350.08</v>
      </c>
      <c r="J14" s="76"/>
      <c r="K14" s="74">
        <f t="shared" si="0"/>
        <v>1350.08</v>
      </c>
      <c r="L14" s="665"/>
      <c r="M14" s="699"/>
      <c r="O14" s="334"/>
      <c r="P14" s="334"/>
    </row>
    <row r="15" spans="1:16" ht="20.100000000000001" customHeight="1">
      <c r="A15" s="153" t="s">
        <v>584</v>
      </c>
      <c r="B15" s="31" t="s">
        <v>760</v>
      </c>
      <c r="C15" s="706"/>
      <c r="D15" s="706"/>
      <c r="E15" s="634"/>
      <c r="F15" s="701"/>
      <c r="G15" s="704"/>
      <c r="H15" s="34" t="s">
        <v>2283</v>
      </c>
      <c r="I15" s="192">
        <v>1348.88</v>
      </c>
      <c r="J15" s="76"/>
      <c r="K15" s="74">
        <f t="shared" si="0"/>
        <v>1348.88</v>
      </c>
      <c r="L15" s="665">
        <f>ABS(K15-K16)</f>
        <v>0.70000000000004547</v>
      </c>
      <c r="M15" s="699"/>
      <c r="O15" s="334"/>
      <c r="P15" s="334"/>
    </row>
    <row r="16" spans="1:16" ht="20.100000000000001" customHeight="1">
      <c r="A16" s="153" t="s">
        <v>585</v>
      </c>
      <c r="B16" s="31" t="s">
        <v>761</v>
      </c>
      <c r="C16" s="706"/>
      <c r="D16" s="706"/>
      <c r="E16" s="634"/>
      <c r="F16" s="701"/>
      <c r="G16" s="704"/>
      <c r="H16" s="34" t="s">
        <v>2283</v>
      </c>
      <c r="I16" s="192">
        <v>1348.18</v>
      </c>
      <c r="J16" s="76"/>
      <c r="K16" s="74">
        <f t="shared" si="0"/>
        <v>1348.18</v>
      </c>
      <c r="L16" s="665"/>
      <c r="M16" s="699"/>
      <c r="O16" s="334"/>
      <c r="P16" s="334"/>
    </row>
    <row r="17" spans="1:16" ht="20.100000000000001" customHeight="1">
      <c r="A17" s="153" t="s">
        <v>586</v>
      </c>
      <c r="B17" s="31" t="s">
        <v>762</v>
      </c>
      <c r="C17" s="706"/>
      <c r="D17" s="706"/>
      <c r="E17" s="634"/>
      <c r="F17" s="701"/>
      <c r="G17" s="704"/>
      <c r="H17" s="34" t="s">
        <v>2283</v>
      </c>
      <c r="I17" s="192">
        <v>1348.28</v>
      </c>
      <c r="J17" s="76"/>
      <c r="K17" s="74">
        <f t="shared" si="0"/>
        <v>1348.28</v>
      </c>
      <c r="L17" s="665">
        <f>ABS(K17-K18)</f>
        <v>0.78999999999996362</v>
      </c>
      <c r="M17" s="699"/>
      <c r="O17" s="334"/>
      <c r="P17" s="334"/>
    </row>
    <row r="18" spans="1:16" ht="20.100000000000001" customHeight="1">
      <c r="A18" s="153" t="s">
        <v>587</v>
      </c>
      <c r="B18" s="31" t="s">
        <v>763</v>
      </c>
      <c r="C18" s="706"/>
      <c r="D18" s="706"/>
      <c r="E18" s="634"/>
      <c r="F18" s="701"/>
      <c r="G18" s="704"/>
      <c r="H18" s="34" t="s">
        <v>2283</v>
      </c>
      <c r="I18" s="192">
        <v>1349.07</v>
      </c>
      <c r="J18" s="76"/>
      <c r="K18" s="74">
        <f t="shared" si="0"/>
        <v>1349.07</v>
      </c>
      <c r="L18" s="665"/>
      <c r="M18" s="699"/>
      <c r="O18" s="334"/>
      <c r="P18" s="334"/>
    </row>
    <row r="19" spans="1:16" ht="20.100000000000001" customHeight="1">
      <c r="A19" s="153" t="s">
        <v>588</v>
      </c>
      <c r="B19" s="31" t="s">
        <v>764</v>
      </c>
      <c r="C19" s="706"/>
      <c r="D19" s="706"/>
      <c r="E19" s="634"/>
      <c r="F19" s="701"/>
      <c r="G19" s="704"/>
      <c r="H19" s="34" t="s">
        <v>2283</v>
      </c>
      <c r="I19" s="192">
        <v>1349.77</v>
      </c>
      <c r="J19" s="76"/>
      <c r="K19" s="74">
        <f t="shared" si="0"/>
        <v>1349.77</v>
      </c>
      <c r="L19" s="665">
        <f>ABS(K19-K20)</f>
        <v>0.98000000000001819</v>
      </c>
      <c r="M19" s="699"/>
      <c r="O19" s="334"/>
      <c r="P19" s="334"/>
    </row>
    <row r="20" spans="1:16" ht="20.100000000000001" customHeight="1">
      <c r="A20" s="153" t="s">
        <v>589</v>
      </c>
      <c r="B20" s="31" t="s">
        <v>765</v>
      </c>
      <c r="C20" s="706"/>
      <c r="D20" s="706"/>
      <c r="E20" s="634"/>
      <c r="F20" s="701"/>
      <c r="G20" s="704"/>
      <c r="H20" s="34" t="s">
        <v>2283</v>
      </c>
      <c r="I20" s="192">
        <v>1350.75</v>
      </c>
      <c r="J20" s="76"/>
      <c r="K20" s="74">
        <f t="shared" si="0"/>
        <v>1350.75</v>
      </c>
      <c r="L20" s="665"/>
      <c r="M20" s="699"/>
      <c r="O20" s="334"/>
      <c r="P20" s="334"/>
    </row>
    <row r="21" spans="1:16" ht="20.100000000000001" customHeight="1">
      <c r="A21" s="153" t="s">
        <v>1350</v>
      </c>
      <c r="B21" s="31" t="s">
        <v>837</v>
      </c>
      <c r="C21" s="706" t="s">
        <v>1153</v>
      </c>
      <c r="D21" s="706" t="s">
        <v>1302</v>
      </c>
      <c r="E21" s="634" t="s">
        <v>185</v>
      </c>
      <c r="F21" s="701"/>
      <c r="G21" s="704"/>
      <c r="H21" s="34" t="s">
        <v>2283</v>
      </c>
      <c r="I21" s="296">
        <v>1349.28</v>
      </c>
      <c r="J21" s="76"/>
      <c r="K21" s="74">
        <f t="shared" si="0"/>
        <v>1349.28</v>
      </c>
      <c r="L21" s="665">
        <f>ABS(K21-K22)</f>
        <v>0.23000000000001819</v>
      </c>
      <c r="M21" s="699"/>
    </row>
    <row r="22" spans="1:16" ht="20.100000000000001" customHeight="1">
      <c r="A22" s="153" t="s">
        <v>1351</v>
      </c>
      <c r="B22" s="31" t="s">
        <v>112</v>
      </c>
      <c r="C22" s="706"/>
      <c r="D22" s="706"/>
      <c r="E22" s="634"/>
      <c r="F22" s="702"/>
      <c r="G22" s="705"/>
      <c r="H22" s="34" t="s">
        <v>2283</v>
      </c>
      <c r="I22" s="192">
        <v>1349.05</v>
      </c>
      <c r="J22" s="76"/>
      <c r="K22" s="74">
        <f t="shared" si="0"/>
        <v>1349.05</v>
      </c>
      <c r="L22" s="665"/>
      <c r="M22" s="699"/>
    </row>
    <row r="23" spans="1:16">
      <c r="A23" s="169"/>
      <c r="B23" s="73"/>
      <c r="C23" s="69"/>
      <c r="D23" s="69"/>
      <c r="E23" s="226"/>
      <c r="F23" s="50" t="s">
        <v>1918</v>
      </c>
      <c r="G23" s="39" t="s">
        <v>1919</v>
      </c>
      <c r="H23" s="39"/>
      <c r="I23" s="245"/>
      <c r="J23" s="39"/>
      <c r="K23" s="39"/>
      <c r="L23" s="39"/>
      <c r="M23" s="83"/>
    </row>
    <row r="24" spans="1:16" ht="24.95" customHeight="1">
      <c r="A24" s="153" t="s">
        <v>1355</v>
      </c>
      <c r="B24" s="31" t="s">
        <v>903</v>
      </c>
      <c r="C24" s="12" t="s">
        <v>638</v>
      </c>
      <c r="D24" s="12" t="s">
        <v>486</v>
      </c>
      <c r="E24" s="217" t="s">
        <v>636</v>
      </c>
      <c r="F24" s="688" t="s">
        <v>1920</v>
      </c>
      <c r="G24" s="660" t="s">
        <v>2344</v>
      </c>
      <c r="H24" s="34" t="s">
        <v>12</v>
      </c>
      <c r="I24" s="30"/>
      <c r="J24" s="29"/>
      <c r="K24" s="29"/>
      <c r="L24" s="29"/>
      <c r="M24" s="54"/>
    </row>
    <row r="25" spans="1:16" ht="24.95" customHeight="1">
      <c r="A25" s="153" t="s">
        <v>1356</v>
      </c>
      <c r="B25" s="31" t="s">
        <v>1013</v>
      </c>
      <c r="C25" s="12" t="s">
        <v>1662</v>
      </c>
      <c r="D25" s="12" t="s">
        <v>486</v>
      </c>
      <c r="E25" s="217" t="s">
        <v>637</v>
      </c>
      <c r="F25" s="689"/>
      <c r="G25" s="691"/>
      <c r="H25" s="34" t="s">
        <v>12</v>
      </c>
      <c r="I25" s="30"/>
      <c r="J25" s="29"/>
      <c r="K25" s="29"/>
      <c r="L25" s="29"/>
      <c r="M25" s="54"/>
    </row>
    <row r="26" spans="1:16" ht="24.95" customHeight="1">
      <c r="A26" s="153" t="s">
        <v>1352</v>
      </c>
      <c r="B26" s="31" t="s">
        <v>1010</v>
      </c>
      <c r="C26" s="12" t="s">
        <v>226</v>
      </c>
      <c r="D26" s="12" t="s">
        <v>486</v>
      </c>
      <c r="E26" s="217" t="s">
        <v>186</v>
      </c>
      <c r="F26" s="689"/>
      <c r="G26" s="691"/>
      <c r="H26" s="34" t="s">
        <v>12</v>
      </c>
      <c r="I26" s="30"/>
      <c r="J26" s="29"/>
      <c r="K26" s="29"/>
      <c r="L26" s="29"/>
      <c r="M26" s="54"/>
    </row>
    <row r="27" spans="1:16" ht="24.95" customHeight="1">
      <c r="A27" s="153" t="s">
        <v>1353</v>
      </c>
      <c r="B27" s="31" t="s">
        <v>766</v>
      </c>
      <c r="C27" s="12" t="s">
        <v>187</v>
      </c>
      <c r="D27" s="12" t="s">
        <v>486</v>
      </c>
      <c r="E27" s="217" t="s">
        <v>188</v>
      </c>
      <c r="F27" s="689"/>
      <c r="G27" s="691"/>
      <c r="H27" s="34" t="s">
        <v>12</v>
      </c>
      <c r="I27" s="30"/>
      <c r="J27" s="29"/>
      <c r="K27" s="29"/>
      <c r="L27" s="29"/>
      <c r="M27" s="54"/>
    </row>
    <row r="28" spans="1:16" ht="24.95" customHeight="1" thickBot="1">
      <c r="A28" s="155" t="s">
        <v>1354</v>
      </c>
      <c r="B28" s="152" t="s">
        <v>838</v>
      </c>
      <c r="C28" s="144" t="s">
        <v>226</v>
      </c>
      <c r="D28" s="144" t="s">
        <v>486</v>
      </c>
      <c r="E28" s="224" t="s">
        <v>607</v>
      </c>
      <c r="F28" s="692"/>
      <c r="G28" s="693"/>
      <c r="H28" s="127" t="s">
        <v>12</v>
      </c>
      <c r="I28" s="126"/>
      <c r="J28" s="128"/>
      <c r="K28" s="128"/>
      <c r="L28" s="128"/>
      <c r="M28" s="142"/>
    </row>
    <row r="29" spans="1:16">
      <c r="A29" s="650" t="s">
        <v>1302</v>
      </c>
      <c r="B29" s="650"/>
      <c r="C29" s="650"/>
      <c r="D29" s="650"/>
      <c r="E29" s="650"/>
    </row>
    <row r="30" spans="1:16" ht="12.75" customHeight="1">
      <c r="A30" s="620" t="s">
        <v>167</v>
      </c>
      <c r="B30" s="620"/>
      <c r="C30" s="620"/>
      <c r="D30" s="620"/>
      <c r="E30" s="620"/>
    </row>
    <row r="31" spans="1:16" ht="12.75" customHeight="1">
      <c r="A31" s="620" t="s">
        <v>168</v>
      </c>
      <c r="B31" s="620"/>
      <c r="C31" s="620"/>
      <c r="D31" s="620"/>
      <c r="E31" s="620"/>
    </row>
    <row r="32" spans="1:16" ht="12.75" customHeight="1">
      <c r="A32" s="620" t="s">
        <v>169</v>
      </c>
      <c r="B32" s="620"/>
      <c r="C32" s="620"/>
      <c r="D32" s="620"/>
      <c r="E32" s="620"/>
    </row>
    <row r="33" spans="1:5" ht="12.75" customHeight="1">
      <c r="A33" s="620"/>
      <c r="B33" s="620"/>
      <c r="C33" s="620"/>
      <c r="D33" s="620"/>
      <c r="E33" s="620"/>
    </row>
  </sheetData>
  <mergeCells count="34">
    <mergeCell ref="F1:G1"/>
    <mergeCell ref="L3:L4"/>
    <mergeCell ref="L5:L6"/>
    <mergeCell ref="L7:L8"/>
    <mergeCell ref="L9:L10"/>
    <mergeCell ref="A33:E33"/>
    <mergeCell ref="C3:C10"/>
    <mergeCell ref="D3:D10"/>
    <mergeCell ref="C11:C12"/>
    <mergeCell ref="D11:D12"/>
    <mergeCell ref="E11:E12"/>
    <mergeCell ref="D21:D22"/>
    <mergeCell ref="C13:C20"/>
    <mergeCell ref="E13:E20"/>
    <mergeCell ref="D13:D20"/>
    <mergeCell ref="E21:E22"/>
    <mergeCell ref="A32:E32"/>
    <mergeCell ref="C21:C22"/>
    <mergeCell ref="A31:E31"/>
    <mergeCell ref="A30:E30"/>
    <mergeCell ref="A29:E29"/>
    <mergeCell ref="M3:M12"/>
    <mergeCell ref="M13:M22"/>
    <mergeCell ref="F24:F28"/>
    <mergeCell ref="G24:G28"/>
    <mergeCell ref="E3:E10"/>
    <mergeCell ref="L13:L14"/>
    <mergeCell ref="L15:L16"/>
    <mergeCell ref="L17:L18"/>
    <mergeCell ref="L11:L12"/>
    <mergeCell ref="L19:L20"/>
    <mergeCell ref="L21:L22"/>
    <mergeCell ref="F3:F22"/>
    <mergeCell ref="G3:G22"/>
  </mergeCells>
  <phoneticPr fontId="3" type="noConversion"/>
  <conditionalFormatting sqref="M3">
    <cfRule type="cellIs" dxfId="36" priority="3" stopIfTrue="1" operator="greaterThan">
      <formula>100</formula>
    </cfRule>
  </conditionalFormatting>
  <conditionalFormatting sqref="L3:L22">
    <cfRule type="cellIs" dxfId="35" priority="4" stopIfTrue="1" operator="greaterThan">
      <formula>5</formula>
    </cfRule>
  </conditionalFormatting>
  <conditionalFormatting sqref="M13">
    <cfRule type="cellIs" dxfId="34" priority="2" stopIfTrue="1" operator="greaterThan">
      <formula>100</formula>
    </cfRule>
  </conditionalFormatting>
  <conditionalFormatting sqref="K3:K22">
    <cfRule type="cellIs" dxfId="33" priority="1" stopIfTrue="1" operator="greaterThan">
      <formula>4000</formula>
    </cfRule>
  </conditionalFormatting>
  <hyperlinks>
    <hyperlink ref="B3" location="' Row A'!B72" display=" LVDS_A0+ "/>
    <hyperlink ref="B4" location="' Row A'!B73" display=" LVDS_A0- "/>
    <hyperlink ref="B5" location="' Row A'!B74" display=" LVDS_A1+"/>
    <hyperlink ref="B6" location="' Row A'!B75" display=" LVDS_A1-"/>
    <hyperlink ref="B7" location="' Row A'!B76" display=" LVDS_A2+"/>
    <hyperlink ref="B8" location="' Row A'!B77" display=" LVDS_A2-"/>
    <hyperlink ref="B26" location="' Row A'!B78" display=" LVDS_VDD_EN  "/>
    <hyperlink ref="B9" location="' Row A'!B79" display=" LVDS_A3+"/>
    <hyperlink ref="B10" location="' Row A'!B80" display=" LVDS_A3-"/>
    <hyperlink ref="B11" location="' Row A'!B82" display=" LVDS_A_CK+"/>
    <hyperlink ref="B12" location="' Row A'!B83" display=" LVDS_A_CK-  "/>
    <hyperlink ref="B24" location="' Row A'!B84" display=" LVDS_I2C_CK  "/>
    <hyperlink ref="B25" location="' Row A'!B85" display=" LVDS_I2C_DAT  "/>
    <hyperlink ref="B13" location="' Row B'!B72" display=" LVDS_B0+"/>
    <hyperlink ref="B14" location="' Row B'!B73" display=" LVDS_B0-  "/>
    <hyperlink ref="B15" location="' Row B'!B74" display=" LVDS_B1+"/>
    <hyperlink ref="B16" location="' Row B'!B75" display=" LVDS_B1-"/>
    <hyperlink ref="B17" location="' Row B'!B76" display=" LVDS_B2+"/>
    <hyperlink ref="B18" location="' Row B'!B77" display=" LVDS_B2-"/>
    <hyperlink ref="B19" location="' Row B'!B78" display=" LVDS_B3+"/>
    <hyperlink ref="B20" location="' Row B'!B79" display=" LVDS_B3-"/>
    <hyperlink ref="B27" location="' Row B'!B80" display=" LVDS_BKLT_EN  "/>
    <hyperlink ref="B21" location="' Row B'!B82" display=" LVDS_B_CK+ "/>
    <hyperlink ref="B22" location="' Row B'!B83" display=" LVDS_B_CK- "/>
    <hyperlink ref="B28" location="' Row B'!B84" display=" LVDS_BKLT_CTRL  "/>
  </hyperlinks>
  <pageMargins left="0.75" right="0.75" top="1" bottom="1" header="0.5" footer="0.5"/>
  <pageSetup paperSize="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P38"/>
  <sheetViews>
    <sheetView zoomScale="85" zoomScaleNormal="85" workbookViewId="0">
      <pane xSplit="5" ySplit="2" topLeftCell="H3" activePane="bottomRight" state="frozen"/>
      <selection activeCell="G3" sqref="G3:G22"/>
      <selection pane="topRight" activeCell="G3" sqref="G3:G22"/>
      <selection pane="bottomLeft" activeCell="G3" sqref="G3:G22"/>
      <selection pane="bottomRight" activeCell="J8" sqref="J8"/>
    </sheetView>
  </sheetViews>
  <sheetFormatPr defaultColWidth="9.140625" defaultRowHeight="12.75"/>
  <cols>
    <col min="1" max="1" width="9.140625" style="20"/>
    <col min="2" max="2" width="20.7109375" style="4" customWidth="1"/>
    <col min="3" max="3" width="15.7109375" style="4" customWidth="1"/>
    <col min="4" max="4" width="10.7109375" style="4" customWidth="1"/>
    <col min="5" max="5" width="40.7109375" style="4" customWidth="1"/>
    <col min="6" max="7" width="17.7109375" style="33" customWidth="1"/>
    <col min="8" max="8" width="29.28515625" style="27" customWidth="1"/>
    <col min="9" max="12" width="17.7109375" style="27" customWidth="1"/>
    <col min="13" max="13" width="17" style="4" customWidth="1"/>
    <col min="14" max="15" width="9.140625" style="4"/>
    <col min="16" max="16" width="27.42578125" style="4" customWidth="1"/>
    <col min="17" max="16384" width="9.140625" style="4"/>
  </cols>
  <sheetData>
    <row r="1" spans="1:16" s="6" customFormat="1" ht="51" customHeight="1">
      <c r="A1" s="135" t="s">
        <v>59</v>
      </c>
      <c r="B1" s="136" t="s">
        <v>1044</v>
      </c>
      <c r="C1" s="136" t="s">
        <v>829</v>
      </c>
      <c r="D1" s="136" t="s">
        <v>830</v>
      </c>
      <c r="E1" s="136" t="s">
        <v>831</v>
      </c>
      <c r="F1" s="695" t="s">
        <v>2368</v>
      </c>
      <c r="G1" s="695"/>
      <c r="H1" s="278" t="s">
        <v>2369</v>
      </c>
      <c r="I1" s="278" t="s">
        <v>2622</v>
      </c>
      <c r="J1" s="278" t="s">
        <v>2623</v>
      </c>
      <c r="K1" s="278" t="s">
        <v>2624</v>
      </c>
      <c r="L1" s="278" t="s">
        <v>211</v>
      </c>
      <c r="M1" s="278" t="s">
        <v>2286</v>
      </c>
    </row>
    <row r="2" spans="1:16" s="46" customFormat="1" ht="25.5">
      <c r="A2" s="47"/>
      <c r="B2" s="39"/>
      <c r="C2" s="39"/>
      <c r="D2" s="39"/>
      <c r="E2" s="39"/>
      <c r="F2" s="47" t="s">
        <v>2287</v>
      </c>
      <c r="G2" s="39" t="s">
        <v>2288</v>
      </c>
      <c r="H2" s="252" t="s">
        <v>3053</v>
      </c>
      <c r="I2" s="39"/>
      <c r="J2" s="39"/>
      <c r="K2" s="39" t="str">
        <f>IF($H$2="1.V1000 FP5 to eDP connector (for HBR2)","L&lt; 7000","L&lt; 8000")</f>
        <v>L&lt; 7000</v>
      </c>
      <c r="L2" s="39" t="s">
        <v>2289</v>
      </c>
      <c r="M2" s="39" t="s">
        <v>2372</v>
      </c>
    </row>
    <row r="3" spans="1:16" ht="20.100000000000001" customHeight="1">
      <c r="A3" s="153" t="s">
        <v>1948</v>
      </c>
      <c r="B3" s="31" t="s">
        <v>1949</v>
      </c>
      <c r="C3" s="709" t="s">
        <v>1950</v>
      </c>
      <c r="D3" s="713" t="s">
        <v>1951</v>
      </c>
      <c r="E3" s="709" t="s">
        <v>1952</v>
      </c>
      <c r="F3" s="703" t="s">
        <v>2290</v>
      </c>
      <c r="G3" s="608" t="s">
        <v>2354</v>
      </c>
      <c r="H3" s="34" t="str">
        <f>IF($H$2="1.V1000 FP5 to eDP connector (for HBR2)","L&lt; 7000","L&lt; 8000")</f>
        <v>L&lt; 7000</v>
      </c>
      <c r="I3" s="77">
        <v>4422.84</v>
      </c>
      <c r="J3" s="260"/>
      <c r="K3" s="74">
        <f>I3+J3</f>
        <v>4422.84</v>
      </c>
      <c r="L3" s="665">
        <f>ABS(K3-K4)</f>
        <v>2.4700000000002547</v>
      </c>
      <c r="M3" s="665">
        <f>MAX(K3:K10)-MIN(K3:K10)</f>
        <v>264.0600000000004</v>
      </c>
      <c r="N3" s="315"/>
      <c r="O3" s="268"/>
    </row>
    <row r="4" spans="1:16" ht="20.100000000000001" customHeight="1">
      <c r="A4" s="153" t="s">
        <v>1953</v>
      </c>
      <c r="B4" s="31" t="s">
        <v>1954</v>
      </c>
      <c r="C4" s="710"/>
      <c r="D4" s="714"/>
      <c r="E4" s="710"/>
      <c r="F4" s="704"/>
      <c r="G4" s="704"/>
      <c r="H4" s="328" t="str">
        <f t="shared" ref="H4:H10" si="0">IF($H$2="1.V1000 FP5 to eDP connector (for HBR2)","L&lt; 7000","L&lt; 8000")</f>
        <v>L&lt; 7000</v>
      </c>
      <c r="I4" s="77">
        <v>4425.3100000000004</v>
      </c>
      <c r="J4" s="260"/>
      <c r="K4" s="74">
        <f t="shared" ref="K4:K10" si="1">I4+J4</f>
        <v>4425.3100000000004</v>
      </c>
      <c r="L4" s="665"/>
      <c r="M4" s="665"/>
      <c r="N4" s="315"/>
      <c r="O4" s="268"/>
    </row>
    <row r="5" spans="1:16" ht="20.100000000000001" customHeight="1">
      <c r="A5" s="153" t="s">
        <v>1955</v>
      </c>
      <c r="B5" s="31" t="s">
        <v>1956</v>
      </c>
      <c r="C5" s="710"/>
      <c r="D5" s="714"/>
      <c r="E5" s="710"/>
      <c r="F5" s="704"/>
      <c r="G5" s="704"/>
      <c r="H5" s="328" t="str">
        <f t="shared" si="0"/>
        <v>L&lt; 7000</v>
      </c>
      <c r="I5" s="77">
        <v>4251.9399999999996</v>
      </c>
      <c r="J5" s="260"/>
      <c r="K5" s="74">
        <f t="shared" si="1"/>
        <v>4251.9399999999996</v>
      </c>
      <c r="L5" s="665">
        <f>ABS(K5-K6)</f>
        <v>0.77999999999974534</v>
      </c>
      <c r="M5" s="665"/>
      <c r="N5" s="268"/>
      <c r="O5" s="268"/>
    </row>
    <row r="6" spans="1:16" ht="20.100000000000001" customHeight="1">
      <c r="A6" s="153" t="s">
        <v>1957</v>
      </c>
      <c r="B6" s="31" t="s">
        <v>1958</v>
      </c>
      <c r="C6" s="710"/>
      <c r="D6" s="714"/>
      <c r="E6" s="710"/>
      <c r="F6" s="704"/>
      <c r="G6" s="704"/>
      <c r="H6" s="328" t="str">
        <f t="shared" si="0"/>
        <v>L&lt; 7000</v>
      </c>
      <c r="I6" s="77">
        <v>4251.16</v>
      </c>
      <c r="J6" s="260"/>
      <c r="K6" s="74">
        <f t="shared" si="1"/>
        <v>4251.16</v>
      </c>
      <c r="L6" s="665"/>
      <c r="M6" s="665"/>
      <c r="N6" s="268"/>
      <c r="O6" s="268"/>
    </row>
    <row r="7" spans="1:16" ht="20.100000000000001" customHeight="1">
      <c r="A7" s="262" t="s">
        <v>1959</v>
      </c>
      <c r="B7" s="31" t="s">
        <v>1960</v>
      </c>
      <c r="C7" s="710"/>
      <c r="D7" s="714"/>
      <c r="E7" s="710"/>
      <c r="F7" s="704"/>
      <c r="G7" s="704"/>
      <c r="H7" s="328" t="str">
        <f t="shared" si="0"/>
        <v>L&lt; 7000</v>
      </c>
      <c r="I7" s="77">
        <v>4497.47</v>
      </c>
      <c r="J7" s="260"/>
      <c r="K7" s="74">
        <f t="shared" si="1"/>
        <v>4497.47</v>
      </c>
      <c r="L7" s="665">
        <f>ABS(K7-K8)</f>
        <v>0.11000000000058208</v>
      </c>
      <c r="M7" s="665"/>
      <c r="N7" s="315"/>
      <c r="O7" s="268"/>
    </row>
    <row r="8" spans="1:16" ht="20.100000000000001" customHeight="1">
      <c r="A8" s="153" t="s">
        <v>1961</v>
      </c>
      <c r="B8" s="31" t="s">
        <v>1962</v>
      </c>
      <c r="C8" s="710"/>
      <c r="D8" s="714"/>
      <c r="E8" s="710"/>
      <c r="F8" s="704"/>
      <c r="G8" s="704"/>
      <c r="H8" s="328" t="str">
        <f t="shared" si="0"/>
        <v>L&lt; 7000</v>
      </c>
      <c r="I8" s="77">
        <v>4497.3599999999997</v>
      </c>
      <c r="J8" s="260"/>
      <c r="K8" s="74">
        <f t="shared" si="1"/>
        <v>4497.3599999999997</v>
      </c>
      <c r="L8" s="665"/>
      <c r="M8" s="665"/>
      <c r="N8" s="315"/>
      <c r="O8" s="268"/>
    </row>
    <row r="9" spans="1:16" ht="20.100000000000001" customHeight="1">
      <c r="A9" s="262" t="s">
        <v>1963</v>
      </c>
      <c r="B9" s="31" t="s">
        <v>1964</v>
      </c>
      <c r="C9" s="711"/>
      <c r="D9" s="711"/>
      <c r="E9" s="711"/>
      <c r="F9" s="704"/>
      <c r="G9" s="704"/>
      <c r="H9" s="328" t="str">
        <f t="shared" si="0"/>
        <v>L&lt; 7000</v>
      </c>
      <c r="I9" s="77">
        <v>4515.22</v>
      </c>
      <c r="J9" s="260"/>
      <c r="K9" s="74">
        <f t="shared" si="1"/>
        <v>4515.22</v>
      </c>
      <c r="L9" s="665">
        <f>ABS(K9-K10)</f>
        <v>1.5500000000001819</v>
      </c>
      <c r="M9" s="665"/>
      <c r="N9" s="315"/>
      <c r="O9" s="268"/>
    </row>
    <row r="10" spans="1:16" ht="20.100000000000001" customHeight="1">
      <c r="A10" s="153" t="s">
        <v>1965</v>
      </c>
      <c r="B10" s="31" t="s">
        <v>1966</v>
      </c>
      <c r="C10" s="712"/>
      <c r="D10" s="712"/>
      <c r="E10" s="712"/>
      <c r="F10" s="705"/>
      <c r="G10" s="705"/>
      <c r="H10" s="328" t="str">
        <f t="shared" si="0"/>
        <v>L&lt; 7000</v>
      </c>
      <c r="I10" s="77">
        <v>4513.67</v>
      </c>
      <c r="J10" s="260"/>
      <c r="K10" s="74">
        <f t="shared" si="1"/>
        <v>4513.67</v>
      </c>
      <c r="L10" s="665"/>
      <c r="M10" s="665"/>
      <c r="N10" s="315"/>
      <c r="O10" s="268"/>
    </row>
    <row r="11" spans="1:16" ht="38.25" customHeight="1">
      <c r="A11" s="169"/>
      <c r="B11" s="73"/>
      <c r="C11" s="69"/>
      <c r="D11" s="69"/>
      <c r="E11" s="69"/>
      <c r="F11" s="47" t="s">
        <v>2030</v>
      </c>
      <c r="G11" s="39" t="s">
        <v>2031</v>
      </c>
      <c r="H11" s="39" t="s">
        <v>2291</v>
      </c>
      <c r="I11" s="38"/>
      <c r="J11" s="38"/>
      <c r="K11" s="39" t="str">
        <f>IF($H$2="1.V1000 FP5 to eDP connector (for HBR2)","L&lt; 7000","L&lt; 8000")</f>
        <v>L&lt; 7000</v>
      </c>
      <c r="L11" s="39" t="s">
        <v>2039</v>
      </c>
      <c r="M11" s="38"/>
    </row>
    <row r="12" spans="1:16" ht="24.95" customHeight="1">
      <c r="A12" s="262" t="s">
        <v>1967</v>
      </c>
      <c r="B12" s="31" t="s">
        <v>1968</v>
      </c>
      <c r="C12" s="259" t="s">
        <v>1969</v>
      </c>
      <c r="D12" s="259" t="s">
        <v>1970</v>
      </c>
      <c r="E12" s="259" t="s">
        <v>1968</v>
      </c>
      <c r="F12" s="700" t="s">
        <v>2292</v>
      </c>
      <c r="G12" s="703" t="s">
        <v>2345</v>
      </c>
      <c r="H12" s="328" t="str">
        <f>IF($H$2="1.V1000 FP5 to eDP connector (for HBR2)","L&lt; 7000","L&lt; 8000")</f>
        <v>L&lt; 7000</v>
      </c>
      <c r="I12" s="77">
        <v>4003.08</v>
      </c>
      <c r="J12" s="260"/>
      <c r="K12" s="74">
        <f>I12+J12</f>
        <v>4003.08</v>
      </c>
      <c r="L12" s="621">
        <f>ABS(K12-K13)</f>
        <v>1.1199999999998909</v>
      </c>
      <c r="M12" s="30"/>
      <c r="N12" s="265"/>
      <c r="P12" s="265"/>
    </row>
    <row r="13" spans="1:16" ht="24.95" customHeight="1">
      <c r="A13" s="153" t="s">
        <v>1971</v>
      </c>
      <c r="B13" s="31" t="s">
        <v>1972</v>
      </c>
      <c r="C13" s="259" t="s">
        <v>1969</v>
      </c>
      <c r="D13" s="259" t="s">
        <v>1970</v>
      </c>
      <c r="E13" s="259" t="s">
        <v>1973</v>
      </c>
      <c r="F13" s="702"/>
      <c r="G13" s="705"/>
      <c r="H13" s="328" t="str">
        <f>IF($H$2="1.V1000 FP5 to eDP connector (for HBR2)","L&lt; 7000","L&lt; 8000")</f>
        <v>L&lt; 7000</v>
      </c>
      <c r="I13" s="77">
        <v>4001.96</v>
      </c>
      <c r="J13" s="260"/>
      <c r="K13" s="74">
        <f>I13+J13</f>
        <v>4001.96</v>
      </c>
      <c r="L13" s="708"/>
      <c r="M13" s="30"/>
      <c r="N13" s="265"/>
    </row>
    <row r="14" spans="1:16">
      <c r="A14" s="169"/>
      <c r="B14" s="73"/>
      <c r="C14" s="69"/>
      <c r="D14" s="69"/>
      <c r="E14" s="69"/>
      <c r="F14" s="47" t="s">
        <v>2022</v>
      </c>
      <c r="G14" s="39" t="s">
        <v>2023</v>
      </c>
      <c r="H14" s="39" t="s">
        <v>2293</v>
      </c>
      <c r="I14" s="38"/>
      <c r="J14" s="38"/>
      <c r="K14" s="39"/>
      <c r="L14" s="39"/>
      <c r="M14" s="38"/>
    </row>
    <row r="15" spans="1:16" ht="24.95" customHeight="1">
      <c r="A15" s="262" t="s">
        <v>1974</v>
      </c>
      <c r="B15" s="31" t="s">
        <v>1975</v>
      </c>
      <c r="C15" s="259" t="s">
        <v>1976</v>
      </c>
      <c r="D15" s="259" t="s">
        <v>1977</v>
      </c>
      <c r="E15" s="259" t="s">
        <v>1978</v>
      </c>
      <c r="F15" s="651" t="s">
        <v>2294</v>
      </c>
      <c r="G15" s="608" t="s">
        <v>2295</v>
      </c>
      <c r="H15" s="34" t="s">
        <v>2277</v>
      </c>
      <c r="I15" s="30"/>
      <c r="J15" s="30"/>
      <c r="K15" s="30"/>
      <c r="L15" s="30"/>
      <c r="M15" s="30"/>
    </row>
    <row r="16" spans="1:16" ht="24.95" customHeight="1">
      <c r="A16" s="153" t="s">
        <v>1979</v>
      </c>
      <c r="B16" s="31" t="s">
        <v>1980</v>
      </c>
      <c r="C16" s="12" t="s">
        <v>1981</v>
      </c>
      <c r="D16" s="259" t="s">
        <v>1982</v>
      </c>
      <c r="E16" s="259" t="s">
        <v>1983</v>
      </c>
      <c r="F16" s="603"/>
      <c r="G16" s="600"/>
      <c r="H16" s="34" t="s">
        <v>2277</v>
      </c>
      <c r="I16" s="30"/>
      <c r="J16" s="30"/>
      <c r="K16" s="30"/>
      <c r="L16" s="30"/>
      <c r="M16" s="30"/>
    </row>
    <row r="17" spans="1:13" ht="24.95" customHeight="1">
      <c r="A17" s="153" t="s">
        <v>1984</v>
      </c>
      <c r="B17" s="31" t="s">
        <v>1985</v>
      </c>
      <c r="C17" s="12" t="s">
        <v>1981</v>
      </c>
      <c r="D17" s="12" t="s">
        <v>1982</v>
      </c>
      <c r="E17" s="259" t="s">
        <v>1986</v>
      </c>
      <c r="F17" s="603"/>
      <c r="G17" s="600"/>
      <c r="H17" s="34" t="s">
        <v>2277</v>
      </c>
      <c r="I17" s="30"/>
      <c r="J17" s="30"/>
      <c r="K17" s="30"/>
      <c r="L17" s="30"/>
      <c r="M17" s="30"/>
    </row>
    <row r="18" spans="1:13" ht="26.25" thickBot="1">
      <c r="A18" s="155" t="s">
        <v>1987</v>
      </c>
      <c r="B18" s="152" t="s">
        <v>1988</v>
      </c>
      <c r="C18" s="144" t="s">
        <v>1981</v>
      </c>
      <c r="D18" s="144" t="s">
        <v>1982</v>
      </c>
      <c r="E18" s="259" t="s">
        <v>1989</v>
      </c>
      <c r="F18" s="604"/>
      <c r="G18" s="601"/>
      <c r="H18" s="34" t="s">
        <v>2277</v>
      </c>
      <c r="I18" s="126"/>
      <c r="J18" s="126"/>
      <c r="K18" s="126"/>
      <c r="L18" s="126"/>
      <c r="M18" s="126"/>
    </row>
    <row r="19" spans="1:13">
      <c r="A19" s="650" t="s">
        <v>1302</v>
      </c>
      <c r="B19" s="650"/>
      <c r="C19" s="650"/>
      <c r="D19" s="650"/>
      <c r="E19" s="650"/>
      <c r="F19" s="261"/>
      <c r="G19" s="21"/>
      <c r="H19" s="20"/>
    </row>
    <row r="20" spans="1:13" ht="12.75" customHeight="1">
      <c r="A20" s="620" t="s">
        <v>167</v>
      </c>
      <c r="B20" s="620"/>
      <c r="C20" s="620"/>
      <c r="D20" s="620"/>
      <c r="E20" s="620"/>
      <c r="H20" s="294"/>
    </row>
    <row r="21" spans="1:13" ht="12.75" customHeight="1">
      <c r="A21" s="620" t="s">
        <v>168</v>
      </c>
      <c r="B21" s="620"/>
      <c r="C21" s="620"/>
      <c r="D21" s="620"/>
      <c r="E21" s="620"/>
      <c r="H21" s="269"/>
    </row>
    <row r="22" spans="1:13" ht="12.75" customHeight="1">
      <c r="A22" s="620" t="s">
        <v>169</v>
      </c>
      <c r="B22" s="620"/>
      <c r="C22" s="620"/>
      <c r="D22" s="620"/>
      <c r="E22" s="620"/>
      <c r="H22" s="269"/>
    </row>
    <row r="23" spans="1:13" ht="12.75" customHeight="1">
      <c r="A23" s="620"/>
      <c r="B23" s="620"/>
      <c r="C23" s="620"/>
      <c r="D23" s="620"/>
      <c r="E23" s="620"/>
      <c r="H23" s="269"/>
    </row>
    <row r="24" spans="1:13">
      <c r="H24" s="269"/>
    </row>
    <row r="25" spans="1:13">
      <c r="H25" s="270"/>
    </row>
    <row r="26" spans="1:13">
      <c r="H26" s="271"/>
    </row>
    <row r="35" spans="4:4">
      <c r="D35" s="334"/>
    </row>
    <row r="38" spans="4:4">
      <c r="D38" s="334"/>
    </row>
  </sheetData>
  <mergeCells count="21">
    <mergeCell ref="A23:E23"/>
    <mergeCell ref="F15:F18"/>
    <mergeCell ref="G15:G18"/>
    <mergeCell ref="A19:E19"/>
    <mergeCell ref="A20:E20"/>
    <mergeCell ref="A21:E21"/>
    <mergeCell ref="A22:E22"/>
    <mergeCell ref="M3:M10"/>
    <mergeCell ref="L5:L6"/>
    <mergeCell ref="L7:L8"/>
    <mergeCell ref="L9:L10"/>
    <mergeCell ref="G3:G10"/>
    <mergeCell ref="F12:F13"/>
    <mergeCell ref="G12:G13"/>
    <mergeCell ref="L12:L13"/>
    <mergeCell ref="F1:G1"/>
    <mergeCell ref="C3:C10"/>
    <mergeCell ref="D3:D10"/>
    <mergeCell ref="E3:E10"/>
    <mergeCell ref="F3:F10"/>
    <mergeCell ref="L3:L4"/>
  </mergeCells>
  <phoneticPr fontId="3" type="noConversion"/>
  <conditionalFormatting sqref="M3:M10">
    <cfRule type="cellIs" dxfId="32" priority="7" stopIfTrue="1" operator="greaterThan">
      <formula>3000</formula>
    </cfRule>
  </conditionalFormatting>
  <conditionalFormatting sqref="M12:M13">
    <cfRule type="cellIs" dxfId="31" priority="6" stopIfTrue="1" operator="greaterThan">
      <formula>7500</formula>
    </cfRule>
  </conditionalFormatting>
  <conditionalFormatting sqref="L3:L10">
    <cfRule type="cellIs" dxfId="30" priority="5" stopIfTrue="1" operator="greaterThan">
      <formula>5</formula>
    </cfRule>
  </conditionalFormatting>
  <conditionalFormatting sqref="K3:K10">
    <cfRule type="cellIs" dxfId="29" priority="4" stopIfTrue="1" operator="greaterThan">
      <formula>1*MID($K$2,4,9999)</formula>
    </cfRule>
  </conditionalFormatting>
  <conditionalFormatting sqref="K12:K13">
    <cfRule type="cellIs" dxfId="28" priority="3" stopIfTrue="1" operator="greaterThan">
      <formula>1*MID($K$2,4,9999)</formula>
    </cfRule>
  </conditionalFormatting>
  <conditionalFormatting sqref="L12">
    <cfRule type="cellIs" dxfId="27" priority="2" stopIfTrue="1" operator="greaterThan">
      <formula>5</formula>
    </cfRule>
  </conditionalFormatting>
  <conditionalFormatting sqref="M15">
    <cfRule type="cellIs" dxfId="26" priority="1" stopIfTrue="1" operator="greaterThan">
      <formula>7500</formula>
    </cfRule>
  </conditionalFormatting>
  <dataValidations count="1">
    <dataValidation type="list" allowBlank="1" showInputMessage="1" showErrorMessage="1" sqref="H2">
      <formula1>"1.V1000 FP5 to eDP connector (for HBR2),2.V1000 FP5 to eDP connector (for HBR)"</formula1>
    </dataValidation>
  </dataValidations>
  <hyperlinks>
    <hyperlink ref="B3" location="' Row A'!B72" display=" LVDS_A0+ "/>
    <hyperlink ref="B16" location="' Row A'!B78" display=" LVDS_VDD_EN  "/>
    <hyperlink ref="B12" location="' Row A'!B84" display=" LVDS_I2C_CK  "/>
    <hyperlink ref="B17" location="' Row B'!B80" display=" LVDS_BKLT_EN  "/>
    <hyperlink ref="B18" location="' Row B'!B84" display=" LVDS_BKLT_CTRL  "/>
    <hyperlink ref="B4" location="' Row A'!B72" display=" LVDS_A0+ "/>
    <hyperlink ref="B5" location="' Row A'!B72" display=" LVDS_A0+ "/>
    <hyperlink ref="B6" location="' Row A'!B72" display=" LVDS_A0+ "/>
    <hyperlink ref="B7" location="' Row A'!B72" display=" LVDS_A0+ "/>
    <hyperlink ref="B8" location="' Row A'!B72" display=" LVDS_A0+ "/>
    <hyperlink ref="B9" location="' Row A'!B72" display=" LVDS_A0+ "/>
    <hyperlink ref="B10" location="' Row A'!B72" display=" LVDS_A0+ "/>
    <hyperlink ref="B13" location="' Row A'!B84" display=" LVDS_I2C_CK  "/>
  </hyperlinks>
  <pageMargins left="0.75" right="0.75" top="1" bottom="1" header="0.5" footer="0.5"/>
  <pageSetup paperSize="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tabColor rgb="FFFFC000"/>
  </sheetPr>
  <dimension ref="A1:S16"/>
  <sheetViews>
    <sheetView zoomScale="80" zoomScaleNormal="80" workbookViewId="0">
      <pane xSplit="5" ySplit="1" topLeftCell="F2" activePane="bottomRight" state="frozen"/>
      <selection activeCell="G3" sqref="G3:G22"/>
      <selection pane="topRight" activeCell="G3" sqref="G3:G22"/>
      <selection pane="bottomLeft" activeCell="G3" sqref="G3:G22"/>
      <selection pane="bottomRight" activeCell="O28" sqref="O28"/>
    </sheetView>
  </sheetViews>
  <sheetFormatPr defaultColWidth="9.140625" defaultRowHeight="12.75"/>
  <cols>
    <col min="1" max="1" width="9.140625" style="20"/>
    <col min="2" max="2" width="20.7109375" style="4" customWidth="1"/>
    <col min="3" max="3" width="15.7109375" style="4" customWidth="1"/>
    <col min="4" max="4" width="10.7109375" style="4" customWidth="1"/>
    <col min="5" max="5" width="40.7109375" style="4" customWidth="1"/>
    <col min="6" max="6" width="23.42578125" style="4" customWidth="1"/>
    <col min="7" max="7" width="21.7109375" style="4" customWidth="1"/>
    <col min="8" max="8" width="22.7109375" style="4" customWidth="1"/>
    <col min="9" max="9" width="20.28515625" style="4" customWidth="1"/>
    <col min="10" max="10" width="20.42578125" style="4" customWidth="1"/>
    <col min="11" max="11" width="19.5703125" style="4" customWidth="1"/>
    <col min="12" max="12" width="17.5703125" style="4" customWidth="1"/>
    <col min="13" max="13" width="14.140625" style="4" customWidth="1"/>
    <col min="14" max="14" width="16.140625" style="4" customWidth="1"/>
    <col min="15" max="15" width="17.140625" style="4" customWidth="1"/>
    <col min="16" max="16384" width="9.140625" style="4"/>
  </cols>
  <sheetData>
    <row r="1" spans="1:19" s="6" customFormat="1" ht="51">
      <c r="A1" s="135" t="s">
        <v>1658</v>
      </c>
      <c r="B1" s="136" t="s">
        <v>962</v>
      </c>
      <c r="C1" s="136" t="s">
        <v>1074</v>
      </c>
      <c r="D1" s="136" t="s">
        <v>830</v>
      </c>
      <c r="E1" s="194" t="s">
        <v>831</v>
      </c>
      <c r="F1" s="652" t="s">
        <v>2396</v>
      </c>
      <c r="G1" s="595"/>
      <c r="H1" s="595"/>
      <c r="I1" s="595"/>
      <c r="J1" s="278" t="s">
        <v>2298</v>
      </c>
      <c r="K1" s="278" t="s">
        <v>2622</v>
      </c>
      <c r="L1" s="278" t="s">
        <v>2623</v>
      </c>
      <c r="M1" s="278" t="s">
        <v>2624</v>
      </c>
      <c r="N1" s="278" t="s">
        <v>2297</v>
      </c>
      <c r="O1" s="280" t="s">
        <v>2296</v>
      </c>
    </row>
    <row r="2" spans="1:19" s="46" customFormat="1" ht="44.25" customHeight="1">
      <c r="A2" s="342"/>
      <c r="B2" s="340" t="s">
        <v>1203</v>
      </c>
      <c r="C2" s="340"/>
      <c r="D2" s="340"/>
      <c r="E2" s="343"/>
      <c r="F2" s="342" t="s">
        <v>1942</v>
      </c>
      <c r="G2" s="340" t="s">
        <v>1943</v>
      </c>
      <c r="H2" s="340" t="s">
        <v>1944</v>
      </c>
      <c r="I2" s="340" t="s">
        <v>1945</v>
      </c>
      <c r="J2" s="340" t="s">
        <v>2303</v>
      </c>
      <c r="K2" s="340"/>
      <c r="L2" s="340" t="s">
        <v>2302</v>
      </c>
      <c r="M2" s="340" t="s">
        <v>2301</v>
      </c>
      <c r="N2" s="340" t="s">
        <v>2299</v>
      </c>
      <c r="O2" s="288" t="s">
        <v>2300</v>
      </c>
    </row>
    <row r="3" spans="1:19" ht="24.95" customHeight="1">
      <c r="A3" s="153" t="s">
        <v>1357</v>
      </c>
      <c r="B3" s="31" t="s">
        <v>1913</v>
      </c>
      <c r="C3" s="12" t="s">
        <v>354</v>
      </c>
      <c r="D3" s="12" t="s">
        <v>215</v>
      </c>
      <c r="E3" s="217" t="s">
        <v>223</v>
      </c>
      <c r="F3" s="724" t="s">
        <v>1946</v>
      </c>
      <c r="G3" s="730" t="s">
        <v>1947</v>
      </c>
      <c r="H3" s="727" t="s">
        <v>2342</v>
      </c>
      <c r="I3" s="660" t="s">
        <v>2346</v>
      </c>
      <c r="J3" s="34" t="s">
        <v>2301</v>
      </c>
      <c r="K3" s="77">
        <v>2199.12</v>
      </c>
      <c r="L3" s="76"/>
      <c r="M3" s="74">
        <f>SUM(K3:L3)</f>
        <v>2199.12</v>
      </c>
      <c r="N3" s="665">
        <f>MAX(M3:M5)-MIN(M3:M5)</f>
        <v>151.41999999999985</v>
      </c>
      <c r="O3" s="82"/>
    </row>
    <row r="4" spans="1:19" ht="24.95" customHeight="1">
      <c r="A4" s="153" t="s">
        <v>1358</v>
      </c>
      <c r="B4" s="31" t="s">
        <v>1109</v>
      </c>
      <c r="C4" s="12" t="s">
        <v>354</v>
      </c>
      <c r="D4" s="12" t="s">
        <v>215</v>
      </c>
      <c r="E4" s="217" t="s">
        <v>224</v>
      </c>
      <c r="F4" s="725"/>
      <c r="G4" s="731"/>
      <c r="H4" s="728"/>
      <c r="I4" s="691"/>
      <c r="J4" s="34" t="s">
        <v>2301</v>
      </c>
      <c r="K4" s="77">
        <v>2137.23</v>
      </c>
      <c r="L4" s="76"/>
      <c r="M4" s="74">
        <f>SUM(K4:L4)</f>
        <v>2137.23</v>
      </c>
      <c r="N4" s="665"/>
      <c r="O4" s="82"/>
    </row>
    <row r="5" spans="1:19" ht="24.95" customHeight="1">
      <c r="A5" s="153" t="s">
        <v>1359</v>
      </c>
      <c r="B5" s="31" t="s">
        <v>1115</v>
      </c>
      <c r="C5" s="12" t="s">
        <v>354</v>
      </c>
      <c r="D5" s="12" t="s">
        <v>215</v>
      </c>
      <c r="E5" s="217" t="s">
        <v>225</v>
      </c>
      <c r="F5" s="726"/>
      <c r="G5" s="732"/>
      <c r="H5" s="729"/>
      <c r="I5" s="661"/>
      <c r="J5" s="34" t="s">
        <v>2301</v>
      </c>
      <c r="K5" s="77">
        <v>2047.7</v>
      </c>
      <c r="L5" s="76"/>
      <c r="M5" s="74">
        <f>SUM(K5:L5)</f>
        <v>2047.7</v>
      </c>
      <c r="N5" s="665"/>
      <c r="O5" s="82"/>
    </row>
    <row r="6" spans="1:19" s="46" customFormat="1" ht="24.95" customHeight="1">
      <c r="A6" s="47"/>
      <c r="B6" s="53"/>
      <c r="C6" s="45"/>
      <c r="D6" s="45"/>
      <c r="E6" s="43"/>
      <c r="F6" s="722" t="s">
        <v>1918</v>
      </c>
      <c r="G6" s="723"/>
      <c r="H6" s="723" t="s">
        <v>1926</v>
      </c>
      <c r="I6" s="723"/>
      <c r="J6" s="39"/>
      <c r="K6" s="39"/>
      <c r="L6" s="39" t="s">
        <v>2306</v>
      </c>
      <c r="M6" s="39" t="s">
        <v>2304</v>
      </c>
      <c r="N6" s="39" t="s">
        <v>2305</v>
      </c>
      <c r="O6" s="48" t="s">
        <v>2258</v>
      </c>
    </row>
    <row r="7" spans="1:19" ht="24.95" customHeight="1">
      <c r="A7" s="153" t="s">
        <v>1360</v>
      </c>
      <c r="B7" s="31" t="s">
        <v>1122</v>
      </c>
      <c r="C7" s="12" t="s">
        <v>355</v>
      </c>
      <c r="D7" s="12" t="s">
        <v>486</v>
      </c>
      <c r="E7" s="217" t="s">
        <v>591</v>
      </c>
      <c r="F7" s="716" t="s">
        <v>1917</v>
      </c>
      <c r="G7" s="717"/>
      <c r="H7" s="720" t="s">
        <v>2342</v>
      </c>
      <c r="I7" s="717"/>
      <c r="J7" s="34" t="s">
        <v>2304</v>
      </c>
      <c r="K7" s="77">
        <v>2021.12</v>
      </c>
      <c r="L7" s="76"/>
      <c r="M7" s="74">
        <f>K7+L7</f>
        <v>2021.12</v>
      </c>
      <c r="N7" s="665">
        <f>ABS(M7-M8)</f>
        <v>10.340000000000146</v>
      </c>
      <c r="O7" s="82"/>
      <c r="Q7" s="266"/>
    </row>
    <row r="8" spans="1:19" ht="24.95" customHeight="1">
      <c r="A8" s="153" t="s">
        <v>1361</v>
      </c>
      <c r="B8" s="31" t="s">
        <v>839</v>
      </c>
      <c r="C8" s="12" t="s">
        <v>355</v>
      </c>
      <c r="D8" s="12" t="s">
        <v>486</v>
      </c>
      <c r="E8" s="217" t="s">
        <v>592</v>
      </c>
      <c r="F8" s="733"/>
      <c r="G8" s="734"/>
      <c r="H8" s="735"/>
      <c r="I8" s="734"/>
      <c r="J8" s="34" t="s">
        <v>2304</v>
      </c>
      <c r="K8" s="77">
        <v>2031.46</v>
      </c>
      <c r="L8" s="76"/>
      <c r="M8" s="74">
        <f>K8+L8</f>
        <v>2031.46</v>
      </c>
      <c r="N8" s="665"/>
      <c r="O8" s="82"/>
      <c r="Q8" s="266"/>
    </row>
    <row r="9" spans="1:19" ht="24.75" customHeight="1">
      <c r="A9" s="169"/>
      <c r="B9" s="73"/>
      <c r="C9" s="69"/>
      <c r="D9" s="69"/>
      <c r="E9" s="226"/>
      <c r="F9" s="722" t="s">
        <v>1918</v>
      </c>
      <c r="G9" s="723"/>
      <c r="H9" s="723" t="s">
        <v>1926</v>
      </c>
      <c r="I9" s="723"/>
      <c r="J9" s="38"/>
      <c r="K9" s="72"/>
      <c r="L9" s="39" t="s">
        <v>2257</v>
      </c>
      <c r="M9" s="39" t="s">
        <v>2307</v>
      </c>
      <c r="N9" s="39" t="s">
        <v>2416</v>
      </c>
      <c r="O9" s="83"/>
    </row>
    <row r="10" spans="1:19" ht="24.95" customHeight="1">
      <c r="A10" s="153" t="s">
        <v>1362</v>
      </c>
      <c r="B10" s="31" t="s">
        <v>1914</v>
      </c>
      <c r="C10" s="12" t="s">
        <v>355</v>
      </c>
      <c r="D10" s="12" t="s">
        <v>486</v>
      </c>
      <c r="E10" s="217" t="s">
        <v>593</v>
      </c>
      <c r="F10" s="716" t="s">
        <v>1917</v>
      </c>
      <c r="G10" s="717"/>
      <c r="H10" s="720" t="s">
        <v>2342</v>
      </c>
      <c r="I10" s="717"/>
      <c r="J10" s="34" t="s">
        <v>2307</v>
      </c>
      <c r="K10" s="77">
        <v>2226.79</v>
      </c>
      <c r="L10" s="76"/>
      <c r="M10" s="74">
        <f>K10+L10</f>
        <v>2226.79</v>
      </c>
      <c r="N10" s="621">
        <f>ABS(M11-M10)</f>
        <v>2.8499999999999091</v>
      </c>
      <c r="O10" s="54"/>
      <c r="S10" s="265"/>
    </row>
    <row r="11" spans="1:19" ht="24.95" customHeight="1" thickBot="1">
      <c r="A11" s="155" t="s">
        <v>1363</v>
      </c>
      <c r="B11" s="152" t="s">
        <v>840</v>
      </c>
      <c r="C11" s="144" t="s">
        <v>594</v>
      </c>
      <c r="D11" s="144" t="s">
        <v>486</v>
      </c>
      <c r="E11" s="224" t="s">
        <v>595</v>
      </c>
      <c r="F11" s="718"/>
      <c r="G11" s="719"/>
      <c r="H11" s="721"/>
      <c r="I11" s="719"/>
      <c r="J11" s="127" t="s">
        <v>2308</v>
      </c>
      <c r="K11" s="158">
        <v>2229.64</v>
      </c>
      <c r="L11" s="129"/>
      <c r="M11" s="130">
        <f>K11+L11</f>
        <v>2229.64</v>
      </c>
      <c r="N11" s="715"/>
      <c r="O11" s="142"/>
    </row>
    <row r="12" spans="1:19">
      <c r="A12" s="650" t="s">
        <v>1302</v>
      </c>
      <c r="B12" s="650"/>
      <c r="C12" s="650"/>
      <c r="D12" s="650"/>
      <c r="E12" s="650"/>
    </row>
    <row r="13" spans="1:19" ht="12.75" customHeight="1">
      <c r="A13" s="620" t="s">
        <v>167</v>
      </c>
      <c r="B13" s="620"/>
      <c r="C13" s="620"/>
      <c r="D13" s="620"/>
      <c r="E13" s="620"/>
    </row>
    <row r="14" spans="1:19" ht="12.75" customHeight="1">
      <c r="A14" s="620" t="s">
        <v>168</v>
      </c>
      <c r="B14" s="620"/>
      <c r="C14" s="620"/>
      <c r="D14" s="620"/>
      <c r="E14" s="620"/>
    </row>
    <row r="15" spans="1:19" ht="12.75" customHeight="1">
      <c r="A15" s="620" t="s">
        <v>169</v>
      </c>
      <c r="B15" s="620"/>
      <c r="C15" s="620"/>
      <c r="D15" s="620"/>
      <c r="E15" s="620"/>
    </row>
    <row r="16" spans="1:19" ht="12.75" customHeight="1">
      <c r="A16" s="620"/>
      <c r="B16" s="620"/>
      <c r="C16" s="620"/>
      <c r="D16" s="620"/>
      <c r="E16" s="620"/>
    </row>
  </sheetData>
  <mergeCells count="21">
    <mergeCell ref="A16:E16"/>
    <mergeCell ref="A12:E12"/>
    <mergeCell ref="A15:E15"/>
    <mergeCell ref="A13:E13"/>
    <mergeCell ref="A14:E14"/>
    <mergeCell ref="N10:N11"/>
    <mergeCell ref="F10:G11"/>
    <mergeCell ref="H10:I11"/>
    <mergeCell ref="F9:G9"/>
    <mergeCell ref="F1:I1"/>
    <mergeCell ref="F6:G6"/>
    <mergeCell ref="H6:I6"/>
    <mergeCell ref="F3:F5"/>
    <mergeCell ref="H3:H5"/>
    <mergeCell ref="G3:G5"/>
    <mergeCell ref="N3:N5"/>
    <mergeCell ref="N7:N8"/>
    <mergeCell ref="F7:G8"/>
    <mergeCell ref="I3:I5"/>
    <mergeCell ref="H9:I9"/>
    <mergeCell ref="H7:I8"/>
  </mergeCells>
  <phoneticPr fontId="3" type="noConversion"/>
  <conditionalFormatting sqref="O7:O8">
    <cfRule type="cellIs" dxfId="25" priority="3" stopIfTrue="1" operator="greaterThan">
      <formula>500</formula>
    </cfRule>
  </conditionalFormatting>
  <conditionalFormatting sqref="M7:M8 M3:M5">
    <cfRule type="cellIs" dxfId="24" priority="4" stopIfTrue="1" operator="greaterThan">
      <formula>15100</formula>
    </cfRule>
  </conditionalFormatting>
  <conditionalFormatting sqref="L10:L11">
    <cfRule type="cellIs" dxfId="23" priority="5" stopIfTrue="1" operator="greaterThan">
      <formula>6000</formula>
    </cfRule>
  </conditionalFormatting>
  <conditionalFormatting sqref="O3:O5">
    <cfRule type="cellIs" dxfId="22" priority="6" stopIfTrue="1" operator="greaterThan">
      <formula>300</formula>
    </cfRule>
  </conditionalFormatting>
  <conditionalFormatting sqref="M10:M11">
    <cfRule type="cellIs" dxfId="21" priority="7" stopIfTrue="1" operator="greaterThan">
      <formula>20500</formula>
    </cfRule>
  </conditionalFormatting>
  <conditionalFormatting sqref="L3:L5">
    <cfRule type="cellIs" dxfId="20" priority="8" stopIfTrue="1" operator="greaterThan">
      <formula>6300</formula>
    </cfRule>
  </conditionalFormatting>
  <conditionalFormatting sqref="L7:L8">
    <cfRule type="cellIs" dxfId="19" priority="9" stopIfTrue="1" operator="greaterThan">
      <formula>6500</formula>
    </cfRule>
  </conditionalFormatting>
  <conditionalFormatting sqref="N3:N5 N7:N8">
    <cfRule type="cellIs" dxfId="18" priority="2" stopIfTrue="1" operator="greaterThan">
      <formula>200</formula>
    </cfRule>
  </conditionalFormatting>
  <conditionalFormatting sqref="N10:N11">
    <cfRule type="cellIs" dxfId="17" priority="1" stopIfTrue="1" operator="greaterThan">
      <formula>1000</formula>
    </cfRule>
  </conditionalFormatting>
  <hyperlinks>
    <hyperlink ref="B3" location="' Row B'!B90" display=" VGA_RED  "/>
    <hyperlink ref="B4" location="' Row B'!B92" display=" VGA_GRN  "/>
    <hyperlink ref="B5" location="' Row B'!B93" display=" VGA_BLU  "/>
    <hyperlink ref="B7" location="' Row B'!B94" display=" VGA_HSYNC  "/>
    <hyperlink ref="B8" location="' Row B'!B95" display=" VGA_VSYNC  "/>
    <hyperlink ref="B10" location="' Row B'!B96" display=" VGA_I2C_CK  "/>
    <hyperlink ref="B11" location="' Row B'!B97" display=" VGA_I2C_DAT  "/>
  </hyperlinks>
  <pageMargins left="0.75" right="0.75" top="1" bottom="1" header="0.5" footer="0.5"/>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tabColor rgb="FF00FF00"/>
  </sheetPr>
  <dimension ref="A1:M20"/>
  <sheetViews>
    <sheetView zoomScale="85" zoomScaleNormal="85" workbookViewId="0">
      <pane xSplit="5" ySplit="1" topLeftCell="J2" activePane="bottomRight" state="frozen"/>
      <selection activeCell="G3" sqref="G3:G22"/>
      <selection pane="topRight" activeCell="G3" sqref="G3:G22"/>
      <selection pane="bottomLeft" activeCell="G3" sqref="G3:G22"/>
      <selection pane="bottomRight" activeCell="E13" sqref="E13"/>
    </sheetView>
  </sheetViews>
  <sheetFormatPr defaultColWidth="9.140625" defaultRowHeight="12.75"/>
  <cols>
    <col min="1" max="1" width="9.140625" style="20"/>
    <col min="2" max="2" width="20.7109375" style="536" customWidth="1"/>
    <col min="3" max="3" width="11" style="4" customWidth="1"/>
    <col min="4" max="4" width="15.140625" style="4" customWidth="1"/>
    <col min="5" max="5" width="40.7109375" style="4" customWidth="1"/>
    <col min="6" max="6" width="18.42578125" style="4" customWidth="1"/>
    <col min="7" max="7" width="18.140625" style="4" customWidth="1"/>
    <col min="8" max="8" width="17" style="4" customWidth="1"/>
    <col min="9" max="9" width="22.28515625" style="4" customWidth="1"/>
    <col min="10" max="10" width="21" style="4" customWidth="1"/>
    <col min="11" max="11" width="21.42578125" style="4" customWidth="1"/>
    <col min="12" max="12" width="23.85546875" style="4" customWidth="1"/>
    <col min="13" max="16384" width="9.140625" style="4"/>
  </cols>
  <sheetData>
    <row r="1" spans="1:13" ht="51" customHeight="1">
      <c r="A1" s="160" t="s">
        <v>474</v>
      </c>
      <c r="B1" s="551" t="s">
        <v>2472</v>
      </c>
      <c r="C1" s="161" t="s">
        <v>229</v>
      </c>
      <c r="D1" s="161" t="s">
        <v>1659</v>
      </c>
      <c r="E1" s="222" t="s">
        <v>832</v>
      </c>
      <c r="F1" s="652" t="s">
        <v>2375</v>
      </c>
      <c r="G1" s="595"/>
      <c r="H1" s="278" t="s">
        <v>2374</v>
      </c>
      <c r="I1" s="278" t="s">
        <v>2622</v>
      </c>
      <c r="J1" s="278" t="s">
        <v>2623</v>
      </c>
      <c r="K1" s="279" t="s">
        <v>2624</v>
      </c>
      <c r="L1" s="302" t="s">
        <v>2021</v>
      </c>
    </row>
    <row r="2" spans="1:13" s="51" customFormat="1" ht="38.25">
      <c r="A2" s="157"/>
      <c r="B2" s="202"/>
      <c r="C2" s="40"/>
      <c r="D2" s="40"/>
      <c r="E2" s="223"/>
      <c r="F2" s="47" t="s">
        <v>2284</v>
      </c>
      <c r="G2" s="39" t="s">
        <v>2285</v>
      </c>
      <c r="H2" s="39" t="s">
        <v>2373</v>
      </c>
      <c r="I2" s="39"/>
      <c r="J2" s="39"/>
      <c r="K2" s="44" t="s">
        <v>2311</v>
      </c>
      <c r="L2" s="39" t="s">
        <v>2314</v>
      </c>
    </row>
    <row r="3" spans="1:13" ht="63.75">
      <c r="A3" s="751" t="s">
        <v>481</v>
      </c>
      <c r="B3" s="746" t="s">
        <v>2482</v>
      </c>
      <c r="C3" s="749" t="s">
        <v>1150</v>
      </c>
      <c r="D3" s="392" t="s">
        <v>2473</v>
      </c>
      <c r="E3" s="217" t="s">
        <v>219</v>
      </c>
      <c r="F3" s="651" t="s">
        <v>2313</v>
      </c>
      <c r="G3" s="608" t="s">
        <v>2312</v>
      </c>
      <c r="H3" s="740" t="s">
        <v>2311</v>
      </c>
      <c r="I3" s="742">
        <v>5649.49</v>
      </c>
      <c r="J3" s="759"/>
      <c r="K3" s="736">
        <f t="shared" ref="K3:K8" si="0">I3+J3</f>
        <v>5649.49</v>
      </c>
      <c r="L3" s="762"/>
    </row>
    <row r="4" spans="1:13" s="351" customFormat="1" ht="51" customHeight="1">
      <c r="A4" s="754"/>
      <c r="B4" s="755"/>
      <c r="C4" s="750"/>
      <c r="D4" s="393" t="s">
        <v>2474</v>
      </c>
      <c r="E4" s="394" t="s">
        <v>2485</v>
      </c>
      <c r="F4" s="603"/>
      <c r="G4" s="600"/>
      <c r="H4" s="741"/>
      <c r="I4" s="743"/>
      <c r="J4" s="760"/>
      <c r="K4" s="737"/>
      <c r="L4" s="763"/>
    </row>
    <row r="5" spans="1:13" ht="29.25" customHeight="1">
      <c r="A5" s="150" t="s">
        <v>475</v>
      </c>
      <c r="B5" s="404" t="s">
        <v>2511</v>
      </c>
      <c r="C5" s="747" t="s">
        <v>2483</v>
      </c>
      <c r="D5" s="749" t="s">
        <v>488</v>
      </c>
      <c r="E5" s="753" t="s">
        <v>2476</v>
      </c>
      <c r="F5" s="603"/>
      <c r="G5" s="600"/>
      <c r="H5" s="34" t="s">
        <v>2311</v>
      </c>
      <c r="I5" s="77">
        <v>5546.7</v>
      </c>
      <c r="J5" s="76"/>
      <c r="K5" s="316">
        <f t="shared" si="0"/>
        <v>5546.7</v>
      </c>
      <c r="L5" s="337">
        <f>ABS(K3-K5)</f>
        <v>102.78999999999996</v>
      </c>
    </row>
    <row r="6" spans="1:13" ht="29.25" customHeight="1">
      <c r="A6" s="150" t="s">
        <v>485</v>
      </c>
      <c r="B6" s="404" t="s">
        <v>2512</v>
      </c>
      <c r="C6" s="748"/>
      <c r="D6" s="750"/>
      <c r="E6" s="739"/>
      <c r="F6" s="603"/>
      <c r="G6" s="600"/>
      <c r="H6" s="34" t="s">
        <v>2311</v>
      </c>
      <c r="I6" s="77">
        <v>5659.84</v>
      </c>
      <c r="J6" s="76"/>
      <c r="K6" s="316">
        <f t="shared" si="0"/>
        <v>5659.84</v>
      </c>
      <c r="L6" s="337">
        <f>ABS(K3-K6)</f>
        <v>10.350000000000364</v>
      </c>
    </row>
    <row r="7" spans="1:13" ht="32.25" customHeight="1">
      <c r="A7" s="150" t="s">
        <v>476</v>
      </c>
      <c r="B7" s="404" t="s">
        <v>2513</v>
      </c>
      <c r="C7" s="748"/>
      <c r="D7" s="761" t="s">
        <v>2474</v>
      </c>
      <c r="E7" s="738" t="s">
        <v>2481</v>
      </c>
      <c r="F7" s="603"/>
      <c r="G7" s="600"/>
      <c r="H7" s="34" t="s">
        <v>19</v>
      </c>
      <c r="I7" s="77">
        <v>5606.85</v>
      </c>
      <c r="J7" s="76"/>
      <c r="K7" s="316">
        <f t="shared" si="0"/>
        <v>5606.85</v>
      </c>
      <c r="L7" s="337">
        <f>ABS(K3-K7)</f>
        <v>42.639999999999418</v>
      </c>
    </row>
    <row r="8" spans="1:13" ht="32.25" customHeight="1">
      <c r="A8" s="150" t="s">
        <v>477</v>
      </c>
      <c r="B8" s="32" t="s">
        <v>2996</v>
      </c>
      <c r="C8" s="748"/>
      <c r="D8" s="750"/>
      <c r="E8" s="739"/>
      <c r="F8" s="603"/>
      <c r="G8" s="600"/>
      <c r="H8" s="34" t="s">
        <v>19</v>
      </c>
      <c r="I8" s="77">
        <v>5764.8</v>
      </c>
      <c r="J8" s="76"/>
      <c r="K8" s="316">
        <f t="shared" si="0"/>
        <v>5764.8</v>
      </c>
      <c r="L8" s="337">
        <f>ABS(K3-K8)</f>
        <v>115.3100000000004</v>
      </c>
    </row>
    <row r="9" spans="1:13" ht="29.25" customHeight="1">
      <c r="A9" s="751" t="s">
        <v>478</v>
      </c>
      <c r="B9" s="746" t="s">
        <v>2997</v>
      </c>
      <c r="C9" s="749" t="s">
        <v>930</v>
      </c>
      <c r="D9" s="386" t="s">
        <v>486</v>
      </c>
      <c r="E9" s="354" t="s">
        <v>931</v>
      </c>
      <c r="F9" s="603"/>
      <c r="G9" s="600"/>
      <c r="H9" s="740" t="s">
        <v>19</v>
      </c>
      <c r="I9" s="742">
        <v>5517.68</v>
      </c>
      <c r="J9" s="744"/>
      <c r="K9" s="736">
        <f>I9+J9</f>
        <v>5517.68</v>
      </c>
      <c r="L9" s="756"/>
    </row>
    <row r="10" spans="1:13" s="351" customFormat="1" ht="63.75">
      <c r="A10" s="754"/>
      <c r="B10" s="746"/>
      <c r="C10" s="750"/>
      <c r="D10" s="392" t="s">
        <v>2474</v>
      </c>
      <c r="E10" s="391" t="s">
        <v>2484</v>
      </c>
      <c r="F10" s="604"/>
      <c r="G10" s="601"/>
      <c r="H10" s="741"/>
      <c r="I10" s="743"/>
      <c r="J10" s="745"/>
      <c r="K10" s="737"/>
      <c r="L10" s="757"/>
    </row>
    <row r="11" spans="1:13" ht="29.25" customHeight="1">
      <c r="A11" s="150" t="s">
        <v>479</v>
      </c>
      <c r="B11" s="32" t="s">
        <v>2515</v>
      </c>
      <c r="C11" s="747" t="s">
        <v>2516</v>
      </c>
      <c r="D11" s="386" t="s">
        <v>488</v>
      </c>
      <c r="E11" s="387" t="s">
        <v>932</v>
      </c>
      <c r="F11" s="317" t="s">
        <v>2340</v>
      </c>
      <c r="G11" s="36" t="s">
        <v>2340</v>
      </c>
      <c r="H11" s="36" t="s">
        <v>2340</v>
      </c>
      <c r="I11" s="36" t="s">
        <v>2340</v>
      </c>
      <c r="J11" s="36" t="s">
        <v>2340</v>
      </c>
      <c r="K11" s="36" t="s">
        <v>2340</v>
      </c>
      <c r="L11" s="757"/>
    </row>
    <row r="12" spans="1:13" ht="29.25" customHeight="1">
      <c r="A12" s="150" t="s">
        <v>480</v>
      </c>
      <c r="B12" s="32" t="s">
        <v>2514</v>
      </c>
      <c r="C12" s="748"/>
      <c r="D12" s="392" t="s">
        <v>2474</v>
      </c>
      <c r="E12" s="388" t="s">
        <v>2475</v>
      </c>
      <c r="F12" s="317" t="s">
        <v>2340</v>
      </c>
      <c r="G12" s="36" t="s">
        <v>2340</v>
      </c>
      <c r="H12" s="36" t="s">
        <v>2340</v>
      </c>
      <c r="I12" s="36" t="s">
        <v>2340</v>
      </c>
      <c r="J12" s="36" t="s">
        <v>2340</v>
      </c>
      <c r="K12" s="36" t="s">
        <v>2340</v>
      </c>
      <c r="L12" s="757"/>
    </row>
    <row r="13" spans="1:13" s="361" customFormat="1" ht="114.75">
      <c r="A13" s="385" t="s">
        <v>2510</v>
      </c>
      <c r="B13" s="32" t="s">
        <v>2998</v>
      </c>
      <c r="C13" s="392" t="s">
        <v>2517</v>
      </c>
      <c r="D13" s="392" t="s">
        <v>2519</v>
      </c>
      <c r="E13" s="388" t="s">
        <v>2518</v>
      </c>
      <c r="F13" s="317" t="s">
        <v>25</v>
      </c>
      <c r="G13" s="36" t="s">
        <v>25</v>
      </c>
      <c r="H13" s="36" t="s">
        <v>25</v>
      </c>
      <c r="I13" s="36" t="s">
        <v>25</v>
      </c>
      <c r="J13" s="36" t="s">
        <v>25</v>
      </c>
      <c r="K13" s="36" t="s">
        <v>25</v>
      </c>
      <c r="L13" s="757"/>
    </row>
    <row r="14" spans="1:13" s="351" customFormat="1" ht="29.25" customHeight="1">
      <c r="A14" s="751" t="s">
        <v>482</v>
      </c>
      <c r="B14" s="746" t="s">
        <v>2999</v>
      </c>
      <c r="C14" s="386" t="s">
        <v>1607</v>
      </c>
      <c r="D14" s="386" t="s">
        <v>486</v>
      </c>
      <c r="E14" s="387" t="s">
        <v>1608</v>
      </c>
      <c r="F14" s="651" t="s">
        <v>2310</v>
      </c>
      <c r="G14" s="608" t="s">
        <v>2309</v>
      </c>
      <c r="H14" s="740" t="s">
        <v>19</v>
      </c>
      <c r="I14" s="742">
        <v>4398.6400000000003</v>
      </c>
      <c r="J14" s="744"/>
      <c r="K14" s="736">
        <f>I14+J14</f>
        <v>4398.6400000000003</v>
      </c>
      <c r="L14" s="757"/>
    </row>
    <row r="15" spans="1:13" ht="64.5" thickBot="1">
      <c r="A15" s="752"/>
      <c r="B15" s="746"/>
      <c r="C15" s="389" t="s">
        <v>2478</v>
      </c>
      <c r="D15" s="389" t="s">
        <v>2479</v>
      </c>
      <c r="E15" s="390" t="s">
        <v>2480</v>
      </c>
      <c r="F15" s="604"/>
      <c r="G15" s="601"/>
      <c r="H15" s="741"/>
      <c r="I15" s="743"/>
      <c r="J15" s="745"/>
      <c r="K15" s="737"/>
      <c r="L15" s="758"/>
      <c r="M15" s="265"/>
    </row>
    <row r="16" spans="1:13">
      <c r="A16" s="650" t="s">
        <v>1302</v>
      </c>
      <c r="B16" s="650"/>
      <c r="C16" s="650"/>
      <c r="D16" s="650"/>
      <c r="E16" s="650"/>
    </row>
    <row r="17" spans="1:5" ht="12.75" customHeight="1">
      <c r="A17" s="620" t="s">
        <v>170</v>
      </c>
      <c r="B17" s="620"/>
      <c r="C17" s="620"/>
      <c r="D17" s="620"/>
      <c r="E17" s="620"/>
    </row>
    <row r="18" spans="1:5" ht="12.75" customHeight="1">
      <c r="A18" s="620" t="s">
        <v>2477</v>
      </c>
      <c r="B18" s="620"/>
      <c r="C18" s="620"/>
      <c r="D18" s="620"/>
      <c r="E18" s="620"/>
    </row>
    <row r="19" spans="1:5" ht="12.75" customHeight="1">
      <c r="A19" s="620" t="s">
        <v>169</v>
      </c>
      <c r="B19" s="620"/>
      <c r="C19" s="620"/>
      <c r="D19" s="620"/>
      <c r="E19" s="620"/>
    </row>
    <row r="20" spans="1:5" ht="12.75" customHeight="1">
      <c r="A20" s="620"/>
      <c r="B20" s="620"/>
      <c r="C20" s="620"/>
      <c r="D20" s="620"/>
      <c r="E20" s="620"/>
    </row>
  </sheetData>
  <mergeCells count="38">
    <mergeCell ref="A9:A10"/>
    <mergeCell ref="B3:B4"/>
    <mergeCell ref="A3:A4"/>
    <mergeCell ref="C3:C4"/>
    <mergeCell ref="L9:L15"/>
    <mergeCell ref="H14:H15"/>
    <mergeCell ref="I14:I15"/>
    <mergeCell ref="J14:J15"/>
    <mergeCell ref="K14:K15"/>
    <mergeCell ref="K3:K4"/>
    <mergeCell ref="J3:J4"/>
    <mergeCell ref="I3:I4"/>
    <mergeCell ref="D7:D8"/>
    <mergeCell ref="F3:F10"/>
    <mergeCell ref="G3:G10"/>
    <mergeCell ref="L3:L4"/>
    <mergeCell ref="B9:B10"/>
    <mergeCell ref="F1:G1"/>
    <mergeCell ref="A20:E20"/>
    <mergeCell ref="A16:E16"/>
    <mergeCell ref="A17:E17"/>
    <mergeCell ref="A19:E19"/>
    <mergeCell ref="A18:E18"/>
    <mergeCell ref="C5:C8"/>
    <mergeCell ref="C11:C12"/>
    <mergeCell ref="D5:D6"/>
    <mergeCell ref="F14:F15"/>
    <mergeCell ref="G14:G15"/>
    <mergeCell ref="A14:A15"/>
    <mergeCell ref="C9:C10"/>
    <mergeCell ref="B14:B15"/>
    <mergeCell ref="E5:E6"/>
    <mergeCell ref="K9:K10"/>
    <mergeCell ref="E7:E8"/>
    <mergeCell ref="H3:H4"/>
    <mergeCell ref="H9:H10"/>
    <mergeCell ref="I9:I10"/>
    <mergeCell ref="J9:J10"/>
  </mergeCells>
  <phoneticPr fontId="3" type="noConversion"/>
  <conditionalFormatting sqref="I3">
    <cfRule type="cellIs" dxfId="16" priority="12" stopIfTrue="1" operator="notBetween">
      <formula>1000</formula>
      <formula>7000</formula>
    </cfRule>
  </conditionalFormatting>
  <conditionalFormatting sqref="K3 K5:K9">
    <cfRule type="cellIs" dxfId="15" priority="13" stopIfTrue="1" operator="greaterThan">
      <formula>13000</formula>
    </cfRule>
  </conditionalFormatting>
  <conditionalFormatting sqref="I5">
    <cfRule type="cellIs" dxfId="14" priority="11" stopIfTrue="1" operator="notBetween">
      <formula>1000</formula>
      <formula>7000</formula>
    </cfRule>
  </conditionalFormatting>
  <conditionalFormatting sqref="I6">
    <cfRule type="cellIs" dxfId="13" priority="10" stopIfTrue="1" operator="notBetween">
      <formula>1000</formula>
      <formula>7000</formula>
    </cfRule>
  </conditionalFormatting>
  <conditionalFormatting sqref="I7">
    <cfRule type="cellIs" dxfId="12" priority="9" stopIfTrue="1" operator="notBetween">
      <formula>1000</formula>
      <formula>7000</formula>
    </cfRule>
  </conditionalFormatting>
  <conditionalFormatting sqref="I8">
    <cfRule type="cellIs" dxfId="11" priority="8" stopIfTrue="1" operator="notBetween">
      <formula>1000</formula>
      <formula>7000</formula>
    </cfRule>
  </conditionalFormatting>
  <conditionalFormatting sqref="I9">
    <cfRule type="cellIs" dxfId="10" priority="7" stopIfTrue="1" operator="notBetween">
      <formula>1000</formula>
      <formula>7000</formula>
    </cfRule>
  </conditionalFormatting>
  <conditionalFormatting sqref="L3">
    <cfRule type="cellIs" dxfId="9" priority="4" stopIfTrue="1" operator="greaterThan">
      <formula>500</formula>
    </cfRule>
  </conditionalFormatting>
  <conditionalFormatting sqref="L5:L8">
    <cfRule type="cellIs" dxfId="8" priority="3" operator="greaterThan">
      <formula>500</formula>
    </cfRule>
  </conditionalFormatting>
  <conditionalFormatting sqref="I14">
    <cfRule type="cellIs" dxfId="7" priority="2" stopIfTrue="1" operator="notBetween">
      <formula>1000</formula>
      <formula>7000</formula>
    </cfRule>
  </conditionalFormatting>
  <conditionalFormatting sqref="K14">
    <cfRule type="cellIs" dxfId="6" priority="1" stopIfTrue="1" operator="greaterThan">
      <formula>13000</formula>
    </cfRule>
  </conditionalFormatting>
  <hyperlinks>
    <hyperlink ref="B13" location="' Row B'!R48" display=" ESPI_EN#"/>
    <hyperlink ref="B3:B4" location="' Row B'!R11" display="' Row B'!R11"/>
    <hyperlink ref="B5:B8" location="'LPC and eSPI Interface'!R5" display="'LPC and eSPI Interface'!R5"/>
    <hyperlink ref="B11" location="' Row B'!R9" display="' Row B'!R9"/>
    <hyperlink ref="B12" location="' Row B'!R10" display="' Row B'!R10"/>
    <hyperlink ref="B5" location="' Row B'!R5" display="' Row B'!R5"/>
    <hyperlink ref="B6" location="' Row B'!R5" display="' Row B'!R5"/>
    <hyperlink ref="B7" location="' Row B'!R5" display="' Row B'!R5"/>
    <hyperlink ref="B8" location="' Row B'!R5" display="' Row B'!R5"/>
  </hyperlinks>
  <pageMargins left="0.75" right="0.75" top="1" bottom="1" header="0.5" footer="0.5"/>
  <pageSetup paperSize="9"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rgb="FF339966"/>
  </sheetPr>
  <dimension ref="A1:R11"/>
  <sheetViews>
    <sheetView zoomScaleNormal="100" workbookViewId="0">
      <pane xSplit="8" ySplit="1" topLeftCell="I2" activePane="bottomRight" state="frozen"/>
      <selection activeCell="G3" sqref="G3:G22"/>
      <selection pane="topRight" activeCell="G3" sqref="G3:G22"/>
      <selection pane="bottomLeft" activeCell="G3" sqref="G3:G22"/>
      <selection pane="bottomRight" activeCell="I23" sqref="I23"/>
    </sheetView>
  </sheetViews>
  <sheetFormatPr defaultColWidth="9.140625" defaultRowHeight="12.75"/>
  <cols>
    <col min="1" max="1" width="15.7109375" style="11" customWidth="1"/>
    <col min="2" max="2" width="16.28515625" style="11" customWidth="1"/>
    <col min="3" max="7" width="15.7109375" style="11" customWidth="1"/>
    <col min="8" max="8" width="9.140625" style="11"/>
    <col min="9" max="9" width="22.7109375" style="11" customWidth="1"/>
    <col min="10" max="10" width="18.42578125" style="11" customWidth="1"/>
    <col min="11" max="11" width="21.7109375" style="11" customWidth="1"/>
    <col min="12" max="12" width="18.28515625" style="11" customWidth="1"/>
    <col min="13" max="13" width="18.140625" style="11" customWidth="1"/>
    <col min="14" max="14" width="12.42578125" style="11" customWidth="1"/>
    <col min="15" max="15" width="18.28515625" style="11" customWidth="1"/>
    <col min="16" max="16" width="24.140625" style="11" customWidth="1"/>
    <col min="17" max="16384" width="9.140625" style="11"/>
  </cols>
  <sheetData>
    <row r="1" spans="1:18" ht="51">
      <c r="A1" s="135" t="s">
        <v>1043</v>
      </c>
      <c r="B1" s="136" t="s">
        <v>546</v>
      </c>
      <c r="C1" s="136" t="s">
        <v>75</v>
      </c>
      <c r="D1" s="136" t="s">
        <v>830</v>
      </c>
      <c r="E1" s="766" t="s">
        <v>831</v>
      </c>
      <c r="F1" s="766"/>
      <c r="G1" s="766"/>
      <c r="H1" s="767"/>
      <c r="I1" s="652" t="s">
        <v>2376</v>
      </c>
      <c r="J1" s="595"/>
      <c r="K1" s="278" t="s">
        <v>2374</v>
      </c>
      <c r="L1" s="278" t="s">
        <v>2622</v>
      </c>
      <c r="M1" s="278" t="s">
        <v>2623</v>
      </c>
      <c r="N1" s="278" t="s">
        <v>2624</v>
      </c>
      <c r="O1" s="278" t="s">
        <v>2315</v>
      </c>
      <c r="P1" s="280" t="s">
        <v>3</v>
      </c>
    </row>
    <row r="2" spans="1:18" ht="25.5">
      <c r="A2" s="47"/>
      <c r="B2" s="39"/>
      <c r="C2" s="39"/>
      <c r="D2" s="39"/>
      <c r="E2" s="770"/>
      <c r="F2" s="771"/>
      <c r="G2" s="771"/>
      <c r="H2" s="771"/>
      <c r="I2" s="47" t="s">
        <v>2271</v>
      </c>
      <c r="J2" s="39" t="s">
        <v>2272</v>
      </c>
      <c r="K2" s="39" t="s">
        <v>2317</v>
      </c>
      <c r="L2" s="332" t="s">
        <v>2407</v>
      </c>
      <c r="M2" s="284"/>
      <c r="N2" s="272" t="s">
        <v>2418</v>
      </c>
      <c r="O2" s="284" t="s">
        <v>2316</v>
      </c>
      <c r="P2" s="48" t="s">
        <v>2417</v>
      </c>
    </row>
    <row r="3" spans="1:18" ht="25.5">
      <c r="A3" s="154" t="s">
        <v>82</v>
      </c>
      <c r="B3" s="31" t="s">
        <v>1915</v>
      </c>
      <c r="C3" s="95" t="s">
        <v>484</v>
      </c>
      <c r="D3" s="95" t="s">
        <v>76</v>
      </c>
      <c r="E3" s="662" t="s">
        <v>83</v>
      </c>
      <c r="F3" s="662"/>
      <c r="G3" s="662"/>
      <c r="H3" s="630"/>
      <c r="I3" s="651" t="s">
        <v>2318</v>
      </c>
      <c r="J3" s="608" t="s">
        <v>2319</v>
      </c>
      <c r="K3" s="34" t="s">
        <v>2419</v>
      </c>
      <c r="L3" s="75">
        <v>3771.15</v>
      </c>
      <c r="M3" s="76"/>
      <c r="N3" s="74">
        <f>L3+M3</f>
        <v>3771.15</v>
      </c>
      <c r="O3" s="22"/>
      <c r="P3" s="344"/>
      <c r="R3" s="265"/>
    </row>
    <row r="4" spans="1:18" ht="25.5">
      <c r="A4" s="154" t="s">
        <v>80</v>
      </c>
      <c r="B4" s="31" t="s">
        <v>716</v>
      </c>
      <c r="C4" s="95" t="s">
        <v>484</v>
      </c>
      <c r="D4" s="95" t="s">
        <v>76</v>
      </c>
      <c r="E4" s="768" t="s">
        <v>81</v>
      </c>
      <c r="F4" s="768"/>
      <c r="G4" s="768"/>
      <c r="H4" s="769"/>
      <c r="I4" s="603"/>
      <c r="J4" s="600"/>
      <c r="K4" s="34" t="s">
        <v>2419</v>
      </c>
      <c r="L4" s="75">
        <v>3698.17</v>
      </c>
      <c r="M4" s="76"/>
      <c r="N4" s="74">
        <f>L4+M4</f>
        <v>3698.17</v>
      </c>
      <c r="O4" s="125">
        <f>ABS(N3-N4)</f>
        <v>72.980000000000018</v>
      </c>
      <c r="P4" s="344"/>
      <c r="R4" s="265"/>
    </row>
    <row r="5" spans="1:18" ht="25.5">
      <c r="A5" s="154" t="s">
        <v>473</v>
      </c>
      <c r="B5" s="31" t="s">
        <v>2582</v>
      </c>
      <c r="C5" s="95" t="s">
        <v>484</v>
      </c>
      <c r="D5" s="95" t="s">
        <v>76</v>
      </c>
      <c r="E5" s="662" t="s">
        <v>77</v>
      </c>
      <c r="F5" s="662"/>
      <c r="G5" s="662"/>
      <c r="H5" s="630"/>
      <c r="I5" s="603"/>
      <c r="J5" s="600"/>
      <c r="K5" s="34" t="s">
        <v>2419</v>
      </c>
      <c r="L5" s="75">
        <f>IF($L$2="1. CS0#",3722.59,3534.26)</f>
        <v>3722.59</v>
      </c>
      <c r="M5" s="76"/>
      <c r="N5" s="74">
        <f>L5+M5</f>
        <v>3722.59</v>
      </c>
      <c r="O5" s="125">
        <f>ABS(N3-N5)</f>
        <v>48.559999999999945</v>
      </c>
      <c r="P5" s="344"/>
      <c r="R5" s="265"/>
    </row>
    <row r="6" spans="1:18" ht="25.5">
      <c r="A6" s="154" t="s">
        <v>78</v>
      </c>
      <c r="B6" s="31" t="s">
        <v>1253</v>
      </c>
      <c r="C6" s="95" t="s">
        <v>1221</v>
      </c>
      <c r="D6" s="95" t="s">
        <v>76</v>
      </c>
      <c r="E6" s="768" t="s">
        <v>79</v>
      </c>
      <c r="F6" s="768"/>
      <c r="G6" s="768"/>
      <c r="H6" s="769"/>
      <c r="I6" s="603"/>
      <c r="J6" s="600"/>
      <c r="K6" s="34" t="s">
        <v>2419</v>
      </c>
      <c r="L6" s="77">
        <v>3801.19</v>
      </c>
      <c r="M6" s="76"/>
      <c r="N6" s="74">
        <f>L6+M6</f>
        <v>3801.19</v>
      </c>
      <c r="O6" s="125">
        <f>ABS(N3-N6)</f>
        <v>30.039999999999964</v>
      </c>
      <c r="P6" s="344"/>
    </row>
    <row r="7" spans="1:18" ht="78.75" customHeight="1" thickBot="1">
      <c r="A7" s="165" t="s">
        <v>84</v>
      </c>
      <c r="B7" s="152" t="s">
        <v>1252</v>
      </c>
      <c r="C7" s="164" t="s">
        <v>85</v>
      </c>
      <c r="D7" s="164" t="s">
        <v>76</v>
      </c>
      <c r="E7" s="764" t="s">
        <v>86</v>
      </c>
      <c r="F7" s="764"/>
      <c r="G7" s="764"/>
      <c r="H7" s="765"/>
      <c r="I7" s="658"/>
      <c r="J7" s="609"/>
      <c r="K7" s="127" t="s">
        <v>2259</v>
      </c>
      <c r="L7" s="156"/>
      <c r="M7" s="156"/>
      <c r="N7" s="156"/>
      <c r="O7" s="156"/>
      <c r="P7" s="172"/>
    </row>
    <row r="8" spans="1:18">
      <c r="A8" s="687"/>
      <c r="B8" s="687"/>
      <c r="C8" s="687"/>
      <c r="D8" s="687"/>
      <c r="E8" s="687"/>
      <c r="F8" s="687"/>
      <c r="G8" s="687"/>
      <c r="H8" s="687"/>
      <c r="L8" s="21"/>
    </row>
    <row r="9" spans="1:18">
      <c r="L9" s="46" t="s">
        <v>2320</v>
      </c>
    </row>
    <row r="10" spans="1:18">
      <c r="L10" s="46" t="s">
        <v>2321</v>
      </c>
    </row>
    <row r="11" spans="1:18">
      <c r="L11" s="293">
        <f>IF(ISNUMBER(SEARCH("1.",$CE$2)),1,2)</f>
        <v>2</v>
      </c>
    </row>
  </sheetData>
  <mergeCells count="11">
    <mergeCell ref="I1:J1"/>
    <mergeCell ref="E1:H1"/>
    <mergeCell ref="E5:H5"/>
    <mergeCell ref="E6:H6"/>
    <mergeCell ref="E4:H4"/>
    <mergeCell ref="E2:H2"/>
    <mergeCell ref="A8:H8"/>
    <mergeCell ref="I3:I7"/>
    <mergeCell ref="J3:J7"/>
    <mergeCell ref="E3:H3"/>
    <mergeCell ref="E7:H7"/>
  </mergeCells>
  <phoneticPr fontId="3" type="noConversion"/>
  <conditionalFormatting sqref="P6 P3:P4">
    <cfRule type="cellIs" dxfId="5" priority="10" stopIfTrue="1" operator="greaterThan">
      <formula>1000</formula>
    </cfRule>
    <cfRule type="cellIs" dxfId="4" priority="12" stopIfTrue="1" operator="lessThan">
      <formula>500</formula>
    </cfRule>
  </conditionalFormatting>
  <conditionalFormatting sqref="O3">
    <cfRule type="cellIs" dxfId="3" priority="3" stopIfTrue="1" operator="greaterThan">
      <formula>5</formula>
    </cfRule>
  </conditionalFormatting>
  <conditionalFormatting sqref="N3:N6">
    <cfRule type="cellIs" dxfId="2" priority="4" stopIfTrue="1" operator="greaterThan">
      <formula>5000</formula>
    </cfRule>
  </conditionalFormatting>
  <conditionalFormatting sqref="O4:O6">
    <cfRule type="cellIs" dxfId="1" priority="1" operator="greaterThan">
      <formula>500</formula>
    </cfRule>
  </conditionalFormatting>
  <dataValidations count="1">
    <dataValidation type="list" allowBlank="1" showInputMessage="1" showErrorMessage="1" sqref="L2">
      <formula1>$L$9:$L$10</formula1>
    </dataValidation>
  </dataValidations>
  <hyperlinks>
    <hyperlink ref="B7" location="' Row A'!O92" display=" SPI_POWER"/>
    <hyperlink ref="B6" location="' Row A'!O93" display=" SPI_MISO"/>
    <hyperlink ref="B4" location="' Row A'!O96" display=" SPI_MOSI"/>
    <hyperlink ref="B5" location="' Row B'!R98" display=" SPI_CS#"/>
    <hyperlink ref="B3" location="' Row A'!O95" display=" SPI_CLK"/>
  </hyperlinks>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8"/>
  </sheetPr>
  <dimension ref="A1:N63"/>
  <sheetViews>
    <sheetView zoomScale="145" zoomScaleNormal="145" workbookViewId="0">
      <selection activeCell="B53" sqref="B53"/>
    </sheetView>
  </sheetViews>
  <sheetFormatPr defaultColWidth="9.140625" defaultRowHeight="12.75"/>
  <cols>
    <col min="1" max="1" width="10.7109375" style="371" customWidth="1"/>
    <col min="2" max="2" width="35.28515625" style="525" customWidth="1"/>
    <col min="3" max="10" width="23.28515625" style="437" hidden="1" customWidth="1"/>
    <col min="11" max="11" width="25.5703125" style="374" customWidth="1"/>
    <col min="12" max="12" width="27.7109375" style="415" customWidth="1"/>
    <col min="13" max="13" width="25.5703125" style="415" hidden="1" customWidth="1"/>
    <col min="14" max="16384" width="9.140625" style="371"/>
  </cols>
  <sheetData>
    <row r="1" spans="1:13" s="360" customFormat="1" ht="12.75" customHeight="1">
      <c r="A1" s="579" t="s">
        <v>1847</v>
      </c>
      <c r="B1" s="578" t="s">
        <v>1848</v>
      </c>
      <c r="C1" s="571" t="s">
        <v>2672</v>
      </c>
      <c r="D1" s="571" t="s">
        <v>2673</v>
      </c>
      <c r="E1" s="570" t="s">
        <v>2674</v>
      </c>
      <c r="F1" s="570" t="s">
        <v>2675</v>
      </c>
      <c r="G1" s="570" t="s">
        <v>2676</v>
      </c>
      <c r="H1" s="570" t="s">
        <v>2677</v>
      </c>
      <c r="I1" s="574" t="s">
        <v>2678</v>
      </c>
      <c r="J1" s="574" t="s">
        <v>2679</v>
      </c>
      <c r="K1" s="576" t="s">
        <v>2355</v>
      </c>
      <c r="L1" s="442" t="s">
        <v>3046</v>
      </c>
      <c r="M1" s="365" t="s">
        <v>1990</v>
      </c>
    </row>
    <row r="2" spans="1:13" s="360" customFormat="1">
      <c r="A2" s="579"/>
      <c r="B2" s="578"/>
      <c r="C2" s="571"/>
      <c r="D2" s="571"/>
      <c r="E2" s="570"/>
      <c r="F2" s="570"/>
      <c r="G2" s="570"/>
      <c r="H2" s="570"/>
      <c r="I2" s="574"/>
      <c r="J2" s="574"/>
      <c r="K2" s="576"/>
      <c r="L2" s="442" t="s">
        <v>2423</v>
      </c>
      <c r="M2" s="365" t="s">
        <v>1991</v>
      </c>
    </row>
    <row r="3" spans="1:13" ht="16.5" customHeight="1">
      <c r="A3" s="580" t="s">
        <v>1622</v>
      </c>
      <c r="B3" s="580"/>
      <c r="C3" s="580"/>
      <c r="D3" s="580"/>
      <c r="E3" s="580"/>
      <c r="F3" s="580"/>
      <c r="G3" s="580"/>
      <c r="H3" s="580"/>
      <c r="I3" s="580"/>
      <c r="J3" s="580"/>
      <c r="K3" s="580"/>
      <c r="L3" s="580"/>
      <c r="M3" s="197"/>
    </row>
    <row r="4" spans="1:13" ht="33">
      <c r="A4" s="440" t="s">
        <v>1849</v>
      </c>
      <c r="B4" s="522" t="s">
        <v>1002</v>
      </c>
      <c r="C4" s="462" t="s">
        <v>2680</v>
      </c>
      <c r="D4" s="462" t="s">
        <v>2680</v>
      </c>
      <c r="E4" s="451" t="s">
        <v>2652</v>
      </c>
      <c r="F4" s="449" t="s">
        <v>2653</v>
      </c>
      <c r="G4" s="451" t="s">
        <v>2654</v>
      </c>
      <c r="H4" s="451" t="s">
        <v>2655</v>
      </c>
      <c r="I4" s="451" t="s">
        <v>2652</v>
      </c>
      <c r="J4" s="451" t="s">
        <v>2655</v>
      </c>
      <c r="K4" s="451" t="s">
        <v>2655</v>
      </c>
      <c r="L4" s="197" t="s">
        <v>2691</v>
      </c>
      <c r="M4" s="197" t="s">
        <v>2398</v>
      </c>
    </row>
    <row r="5" spans="1:13" ht="16.5">
      <c r="A5" s="440" t="s">
        <v>1849</v>
      </c>
      <c r="B5" s="522" t="s">
        <v>1850</v>
      </c>
      <c r="C5" s="462" t="s">
        <v>2656</v>
      </c>
      <c r="D5" s="462" t="s">
        <v>2656</v>
      </c>
      <c r="E5" s="462" t="s">
        <v>2656</v>
      </c>
      <c r="F5" s="449" t="s">
        <v>2656</v>
      </c>
      <c r="G5" s="462" t="s">
        <v>2656</v>
      </c>
      <c r="H5" s="462" t="s">
        <v>2656</v>
      </c>
      <c r="I5" s="462" t="s">
        <v>2656</v>
      </c>
      <c r="J5" s="462" t="s">
        <v>2656</v>
      </c>
      <c r="K5" s="462" t="s">
        <v>2656</v>
      </c>
      <c r="L5" s="196" t="s">
        <v>1992</v>
      </c>
      <c r="M5" s="196" t="s">
        <v>1992</v>
      </c>
    </row>
    <row r="6" spans="1:13" ht="16.5">
      <c r="A6" s="440" t="s">
        <v>1849</v>
      </c>
      <c r="B6" s="524" t="s">
        <v>1851</v>
      </c>
      <c r="C6" s="462" t="s">
        <v>20</v>
      </c>
      <c r="D6" s="462" t="s">
        <v>20</v>
      </c>
      <c r="E6" s="462" t="s">
        <v>20</v>
      </c>
      <c r="F6" s="451" t="s">
        <v>20</v>
      </c>
      <c r="G6" s="462" t="s">
        <v>20</v>
      </c>
      <c r="H6" s="462" t="s">
        <v>20</v>
      </c>
      <c r="I6" s="452" t="s">
        <v>2656</v>
      </c>
      <c r="J6" s="452" t="s">
        <v>2656</v>
      </c>
      <c r="K6" s="452" t="s">
        <v>2656</v>
      </c>
      <c r="L6" s="197" t="s">
        <v>2524</v>
      </c>
      <c r="M6" s="197" t="s">
        <v>1993</v>
      </c>
    </row>
    <row r="7" spans="1:13" ht="16.5">
      <c r="A7" s="440" t="s">
        <v>1849</v>
      </c>
      <c r="B7" s="522" t="s">
        <v>1853</v>
      </c>
      <c r="C7" s="462" t="s">
        <v>2656</v>
      </c>
      <c r="D7" s="462" t="s">
        <v>2656</v>
      </c>
      <c r="E7" s="462" t="s">
        <v>20</v>
      </c>
      <c r="F7" s="449" t="s">
        <v>2656</v>
      </c>
      <c r="G7" s="462" t="s">
        <v>2656</v>
      </c>
      <c r="H7" s="462" t="s">
        <v>2656</v>
      </c>
      <c r="I7" s="462" t="s">
        <v>20</v>
      </c>
      <c r="J7" s="462" t="s">
        <v>2656</v>
      </c>
      <c r="K7" s="462" t="s">
        <v>2656</v>
      </c>
      <c r="L7" s="196" t="s">
        <v>1992</v>
      </c>
      <c r="M7" s="196" t="s">
        <v>1992</v>
      </c>
    </row>
    <row r="8" spans="1:13" ht="16.5">
      <c r="A8" s="440" t="s">
        <v>1849</v>
      </c>
      <c r="B8" s="522" t="s">
        <v>1623</v>
      </c>
      <c r="C8" s="462" t="s">
        <v>2656</v>
      </c>
      <c r="D8" s="462" t="s">
        <v>2656</v>
      </c>
      <c r="E8" s="462" t="s">
        <v>20</v>
      </c>
      <c r="F8" s="449" t="s">
        <v>2656</v>
      </c>
      <c r="G8" s="462" t="s">
        <v>2656</v>
      </c>
      <c r="H8" s="462" t="s">
        <v>2656</v>
      </c>
      <c r="I8" s="462" t="s">
        <v>20</v>
      </c>
      <c r="J8" s="462" t="s">
        <v>2656</v>
      </c>
      <c r="K8" s="462" t="s">
        <v>2656</v>
      </c>
      <c r="L8" s="196" t="s">
        <v>1994</v>
      </c>
      <c r="M8" s="196" t="s">
        <v>1994</v>
      </c>
    </row>
    <row r="9" spans="1:13" s="437" customFormat="1" ht="16.5">
      <c r="A9" s="447" t="s">
        <v>2650</v>
      </c>
      <c r="B9" s="528" t="s">
        <v>2689</v>
      </c>
      <c r="C9" s="462" t="s">
        <v>2656</v>
      </c>
      <c r="D9" s="462" t="s">
        <v>2656</v>
      </c>
      <c r="E9" s="462" t="s">
        <v>20</v>
      </c>
      <c r="F9" s="451" t="s">
        <v>20</v>
      </c>
      <c r="G9" s="462" t="s">
        <v>20</v>
      </c>
      <c r="H9" s="462" t="s">
        <v>20</v>
      </c>
      <c r="I9" s="462" t="s">
        <v>20</v>
      </c>
      <c r="J9" s="462" t="s">
        <v>20</v>
      </c>
      <c r="K9" s="462" t="s">
        <v>20</v>
      </c>
      <c r="L9" s="462" t="s">
        <v>20</v>
      </c>
      <c r="M9" s="196"/>
    </row>
    <row r="10" spans="1:13" ht="16.5">
      <c r="A10" s="440" t="s">
        <v>1849</v>
      </c>
      <c r="B10" s="522" t="s">
        <v>2458</v>
      </c>
      <c r="C10" s="462" t="s">
        <v>20</v>
      </c>
      <c r="D10" s="462" t="s">
        <v>20</v>
      </c>
      <c r="E10" s="450" t="s">
        <v>2656</v>
      </c>
      <c r="F10" s="449" t="s">
        <v>20</v>
      </c>
      <c r="G10" s="462" t="s">
        <v>20</v>
      </c>
      <c r="H10" s="462" t="s">
        <v>20</v>
      </c>
      <c r="I10" s="450" t="s">
        <v>2656</v>
      </c>
      <c r="J10" s="462" t="s">
        <v>20</v>
      </c>
      <c r="K10" s="463" t="s">
        <v>2657</v>
      </c>
      <c r="L10" s="197" t="s">
        <v>20</v>
      </c>
      <c r="M10" s="197" t="s">
        <v>20</v>
      </c>
    </row>
    <row r="11" spans="1:13" ht="16.5">
      <c r="A11" s="440" t="s">
        <v>1849</v>
      </c>
      <c r="B11" s="523" t="s">
        <v>1854</v>
      </c>
      <c r="C11" s="462" t="s">
        <v>20</v>
      </c>
      <c r="D11" s="462" t="s">
        <v>20</v>
      </c>
      <c r="E11" s="452" t="s">
        <v>2658</v>
      </c>
      <c r="F11" s="449" t="s">
        <v>20</v>
      </c>
      <c r="G11" s="462" t="s">
        <v>20</v>
      </c>
      <c r="H11" s="452" t="s">
        <v>2658</v>
      </c>
      <c r="I11" s="452" t="s">
        <v>2658</v>
      </c>
      <c r="J11" s="452" t="s">
        <v>2658</v>
      </c>
      <c r="K11" s="452" t="s">
        <v>2658</v>
      </c>
      <c r="L11" s="197" t="s">
        <v>2421</v>
      </c>
      <c r="M11" s="197" t="s">
        <v>2421</v>
      </c>
    </row>
    <row r="12" spans="1:13" ht="16.5">
      <c r="A12" s="440" t="s">
        <v>1849</v>
      </c>
      <c r="B12" s="524" t="s">
        <v>1855</v>
      </c>
      <c r="C12" s="462" t="s">
        <v>20</v>
      </c>
      <c r="D12" s="462" t="s">
        <v>20</v>
      </c>
      <c r="E12" s="462" t="s">
        <v>20</v>
      </c>
      <c r="F12" s="462" t="s">
        <v>20</v>
      </c>
      <c r="G12" s="462" t="s">
        <v>20</v>
      </c>
      <c r="H12" s="462" t="s">
        <v>20</v>
      </c>
      <c r="I12" s="452" t="s">
        <v>2656</v>
      </c>
      <c r="J12" s="452" t="s">
        <v>2656</v>
      </c>
      <c r="K12" s="452" t="s">
        <v>2656</v>
      </c>
      <c r="L12" s="197" t="s">
        <v>2422</v>
      </c>
      <c r="M12" s="197" t="s">
        <v>2422</v>
      </c>
    </row>
    <row r="13" spans="1:13" ht="16.5">
      <c r="A13" s="440" t="s">
        <v>1849</v>
      </c>
      <c r="B13" s="522" t="s">
        <v>1624</v>
      </c>
      <c r="C13" s="462" t="s">
        <v>2681</v>
      </c>
      <c r="D13" s="462" t="s">
        <v>2681</v>
      </c>
      <c r="E13" s="451" t="s">
        <v>2659</v>
      </c>
      <c r="F13" s="449" t="s">
        <v>2660</v>
      </c>
      <c r="G13" s="449" t="s">
        <v>2661</v>
      </c>
      <c r="H13" s="449" t="s">
        <v>2661</v>
      </c>
      <c r="I13" s="451" t="s">
        <v>2659</v>
      </c>
      <c r="J13" s="449" t="s">
        <v>2661</v>
      </c>
      <c r="K13" s="449" t="s">
        <v>2661</v>
      </c>
      <c r="L13" s="197" t="s">
        <v>2523</v>
      </c>
      <c r="M13" s="197" t="s">
        <v>1995</v>
      </c>
    </row>
    <row r="14" spans="1:13" ht="16.5">
      <c r="A14" s="440" t="s">
        <v>1849</v>
      </c>
      <c r="B14" s="524" t="s">
        <v>1856</v>
      </c>
      <c r="C14" s="462" t="s">
        <v>20</v>
      </c>
      <c r="D14" s="462" t="s">
        <v>20</v>
      </c>
      <c r="E14" s="462" t="s">
        <v>20</v>
      </c>
      <c r="F14" s="462" t="s">
        <v>20</v>
      </c>
      <c r="G14" s="462" t="s">
        <v>20</v>
      </c>
      <c r="H14" s="462" t="s">
        <v>20</v>
      </c>
      <c r="I14" s="453" t="s">
        <v>2658</v>
      </c>
      <c r="J14" s="462" t="s">
        <v>20</v>
      </c>
      <c r="K14" s="462" t="s">
        <v>20</v>
      </c>
      <c r="L14" s="276" t="s">
        <v>1852</v>
      </c>
      <c r="M14" s="276" t="s">
        <v>1996</v>
      </c>
    </row>
    <row r="15" spans="1:13" ht="16.5">
      <c r="A15" s="440" t="s">
        <v>1849</v>
      </c>
      <c r="B15" s="522" t="s">
        <v>2527</v>
      </c>
      <c r="C15" s="462" t="s">
        <v>2656</v>
      </c>
      <c r="D15" s="462" t="s">
        <v>2656</v>
      </c>
      <c r="E15" s="462" t="s">
        <v>2656</v>
      </c>
      <c r="F15" s="449" t="s">
        <v>2656</v>
      </c>
      <c r="G15" s="462" t="s">
        <v>2656</v>
      </c>
      <c r="H15" s="462" t="s">
        <v>2656</v>
      </c>
      <c r="I15" s="462" t="s">
        <v>2656</v>
      </c>
      <c r="J15" s="462" t="s">
        <v>2656</v>
      </c>
      <c r="K15" s="462" t="s">
        <v>2656</v>
      </c>
      <c r="L15" s="197" t="s">
        <v>2522</v>
      </c>
      <c r="M15" s="197" t="s">
        <v>1997</v>
      </c>
    </row>
    <row r="16" spans="1:13" ht="33">
      <c r="A16" s="440" t="s">
        <v>1849</v>
      </c>
      <c r="B16" s="479" t="s">
        <v>1625</v>
      </c>
      <c r="C16" s="462" t="s">
        <v>2662</v>
      </c>
      <c r="D16" s="462" t="s">
        <v>2662</v>
      </c>
      <c r="E16" s="462" t="s">
        <v>2662</v>
      </c>
      <c r="F16" s="449" t="s">
        <v>2662</v>
      </c>
      <c r="G16" s="462" t="s">
        <v>2662</v>
      </c>
      <c r="H16" s="462" t="s">
        <v>2662</v>
      </c>
      <c r="I16" s="462" t="s">
        <v>2662</v>
      </c>
      <c r="J16" s="462" t="s">
        <v>2662</v>
      </c>
      <c r="K16" s="462" t="s">
        <v>2662</v>
      </c>
      <c r="L16" s="197" t="s">
        <v>2425</v>
      </c>
      <c r="M16" s="197" t="s">
        <v>1998</v>
      </c>
    </row>
    <row r="17" spans="1:14" ht="16.5">
      <c r="A17" s="440" t="s">
        <v>1849</v>
      </c>
      <c r="B17" s="522" t="s">
        <v>1073</v>
      </c>
      <c r="C17" s="462" t="s">
        <v>20</v>
      </c>
      <c r="D17" s="462" t="s">
        <v>20</v>
      </c>
      <c r="E17" s="451" t="s">
        <v>2656</v>
      </c>
      <c r="F17" s="451" t="s">
        <v>2656</v>
      </c>
      <c r="G17" s="451" t="s">
        <v>2656</v>
      </c>
      <c r="H17" s="451" t="s">
        <v>2656</v>
      </c>
      <c r="I17" s="451" t="s">
        <v>2656</v>
      </c>
      <c r="J17" s="451" t="s">
        <v>2656</v>
      </c>
      <c r="K17" s="451" t="s">
        <v>2656</v>
      </c>
      <c r="L17" s="197">
        <v>0</v>
      </c>
      <c r="M17" s="197">
        <v>0</v>
      </c>
    </row>
    <row r="18" spans="1:14" ht="16.5">
      <c r="A18" s="440" t="s">
        <v>1849</v>
      </c>
      <c r="B18" s="523" t="s">
        <v>1626</v>
      </c>
      <c r="C18" s="462" t="s">
        <v>2663</v>
      </c>
      <c r="D18" s="462" t="s">
        <v>2663</v>
      </c>
      <c r="E18" s="462" t="s">
        <v>2663</v>
      </c>
      <c r="F18" s="449" t="s">
        <v>2663</v>
      </c>
      <c r="G18" s="463" t="s">
        <v>2664</v>
      </c>
      <c r="H18" s="462" t="s">
        <v>2663</v>
      </c>
      <c r="I18" s="462" t="s">
        <v>2663</v>
      </c>
      <c r="J18" s="462" t="s">
        <v>2663</v>
      </c>
      <c r="K18" s="462" t="s">
        <v>2663</v>
      </c>
      <c r="L18" s="197" t="s">
        <v>2426</v>
      </c>
      <c r="M18" s="197" t="s">
        <v>1999</v>
      </c>
    </row>
    <row r="19" spans="1:14" ht="16.5">
      <c r="A19" s="440" t="s">
        <v>1849</v>
      </c>
      <c r="B19" s="523" t="s">
        <v>1627</v>
      </c>
      <c r="C19" s="462" t="s">
        <v>2666</v>
      </c>
      <c r="D19" s="462" t="s">
        <v>2666</v>
      </c>
      <c r="E19" s="454" t="s">
        <v>2665</v>
      </c>
      <c r="F19" s="449" t="s">
        <v>2666</v>
      </c>
      <c r="G19" s="462" t="s">
        <v>2666</v>
      </c>
      <c r="H19" s="462" t="s">
        <v>2666</v>
      </c>
      <c r="I19" s="454" t="s">
        <v>2665</v>
      </c>
      <c r="J19" s="462" t="s">
        <v>2666</v>
      </c>
      <c r="K19" s="463" t="s">
        <v>2657</v>
      </c>
      <c r="L19" s="196" t="s">
        <v>2461</v>
      </c>
      <c r="M19" s="277" t="s">
        <v>2000</v>
      </c>
    </row>
    <row r="20" spans="1:14" ht="16.5">
      <c r="A20" s="440" t="s">
        <v>1849</v>
      </c>
      <c r="B20" s="527" t="s">
        <v>2528</v>
      </c>
      <c r="C20" s="462" t="s">
        <v>2663</v>
      </c>
      <c r="D20" s="462" t="s">
        <v>2663</v>
      </c>
      <c r="E20" s="462" t="s">
        <v>2663</v>
      </c>
      <c r="F20" s="449" t="s">
        <v>2663</v>
      </c>
      <c r="G20" s="462" t="s">
        <v>2663</v>
      </c>
      <c r="H20" s="462" t="s">
        <v>2663</v>
      </c>
      <c r="I20" s="462" t="s">
        <v>2663</v>
      </c>
      <c r="J20" s="462" t="s">
        <v>2663</v>
      </c>
      <c r="K20" s="462" t="s">
        <v>2663</v>
      </c>
      <c r="L20" s="197" t="s">
        <v>2424</v>
      </c>
      <c r="M20" s="197" t="s">
        <v>2001</v>
      </c>
    </row>
    <row r="21" spans="1:14" s="370" customFormat="1" ht="16.5">
      <c r="A21" s="440" t="s">
        <v>1849</v>
      </c>
      <c r="B21" s="522" t="s">
        <v>1857</v>
      </c>
      <c r="C21" s="462" t="s">
        <v>20</v>
      </c>
      <c r="D21" s="462" t="s">
        <v>20</v>
      </c>
      <c r="E21" s="451" t="s">
        <v>2666</v>
      </c>
      <c r="F21" s="451" t="s">
        <v>2666</v>
      </c>
      <c r="G21" s="451" t="s">
        <v>2666</v>
      </c>
      <c r="H21" s="451" t="s">
        <v>2666</v>
      </c>
      <c r="I21" s="451" t="s">
        <v>2666</v>
      </c>
      <c r="J21" s="451" t="s">
        <v>2666</v>
      </c>
      <c r="K21" s="451" t="s">
        <v>2666</v>
      </c>
      <c r="L21" s="197" t="s">
        <v>2424</v>
      </c>
      <c r="M21" s="197" t="s">
        <v>2001</v>
      </c>
    </row>
    <row r="22" spans="1:14" s="436" customFormat="1" ht="16.5">
      <c r="A22" s="440" t="s">
        <v>1849</v>
      </c>
      <c r="B22" s="522" t="s">
        <v>2637</v>
      </c>
      <c r="C22" s="462"/>
      <c r="D22" s="462"/>
      <c r="E22" s="462" t="s">
        <v>20</v>
      </c>
      <c r="F22" s="462" t="s">
        <v>20</v>
      </c>
      <c r="G22" s="462" t="s">
        <v>20</v>
      </c>
      <c r="H22" s="462" t="s">
        <v>20</v>
      </c>
      <c r="I22" s="462" t="s">
        <v>20</v>
      </c>
      <c r="J22" s="462" t="s">
        <v>20</v>
      </c>
      <c r="K22" s="462" t="s">
        <v>20</v>
      </c>
      <c r="L22" s="462" t="s">
        <v>20</v>
      </c>
      <c r="M22" s="197"/>
    </row>
    <row r="23" spans="1:14" ht="16.5">
      <c r="A23" s="569" t="s">
        <v>1858</v>
      </c>
      <c r="B23" s="522" t="s">
        <v>1859</v>
      </c>
      <c r="C23" s="462" t="s">
        <v>20</v>
      </c>
      <c r="D23" s="462" t="s">
        <v>2667</v>
      </c>
      <c r="E23" s="462" t="s">
        <v>20</v>
      </c>
      <c r="F23" s="449" t="s">
        <v>20</v>
      </c>
      <c r="G23" s="462" t="s">
        <v>2667</v>
      </c>
      <c r="H23" s="462" t="s">
        <v>2667</v>
      </c>
      <c r="I23" s="462" t="s">
        <v>20</v>
      </c>
      <c r="J23" s="462" t="s">
        <v>2667</v>
      </c>
      <c r="K23" s="462" t="s">
        <v>2667</v>
      </c>
      <c r="L23" s="277">
        <v>0</v>
      </c>
      <c r="M23" s="277" t="s">
        <v>2002</v>
      </c>
      <c r="N23" s="261"/>
    </row>
    <row r="24" spans="1:14" ht="16.5">
      <c r="A24" s="569"/>
      <c r="B24" s="522" t="s">
        <v>1001</v>
      </c>
      <c r="C24" s="462" t="s">
        <v>20</v>
      </c>
      <c r="D24" s="462" t="s">
        <v>2656</v>
      </c>
      <c r="E24" s="462" t="s">
        <v>20</v>
      </c>
      <c r="F24" s="449" t="s">
        <v>20</v>
      </c>
      <c r="G24" s="462" t="s">
        <v>2656</v>
      </c>
      <c r="H24" s="462" t="s">
        <v>2656</v>
      </c>
      <c r="I24" s="462" t="s">
        <v>20</v>
      </c>
      <c r="J24" s="462" t="s">
        <v>2656</v>
      </c>
      <c r="K24" s="462" t="s">
        <v>2656</v>
      </c>
      <c r="L24" s="197" t="s">
        <v>2427</v>
      </c>
      <c r="M24" s="197" t="s">
        <v>2003</v>
      </c>
      <c r="N24" s="261"/>
    </row>
    <row r="25" spans="1:14" s="437" customFormat="1" ht="16.5">
      <c r="A25" s="569"/>
      <c r="B25" s="522" t="s">
        <v>2638</v>
      </c>
      <c r="C25" s="462" t="s">
        <v>20</v>
      </c>
      <c r="D25" s="462" t="s">
        <v>2658</v>
      </c>
      <c r="E25" s="462" t="s">
        <v>20</v>
      </c>
      <c r="F25" s="449" t="s">
        <v>20</v>
      </c>
      <c r="G25" s="462" t="s">
        <v>2658</v>
      </c>
      <c r="H25" s="462" t="s">
        <v>20</v>
      </c>
      <c r="I25" s="462" t="s">
        <v>20</v>
      </c>
      <c r="J25" s="462" t="s">
        <v>20</v>
      </c>
      <c r="K25" s="463" t="s">
        <v>2657</v>
      </c>
      <c r="L25" s="463" t="s">
        <v>2657</v>
      </c>
      <c r="M25" s="197"/>
      <c r="N25" s="261"/>
    </row>
    <row r="26" spans="1:14" ht="16.5">
      <c r="A26" s="569"/>
      <c r="B26" s="529" t="s">
        <v>1860</v>
      </c>
      <c r="C26" s="462" t="s">
        <v>20</v>
      </c>
      <c r="D26" s="462" t="s">
        <v>20</v>
      </c>
      <c r="E26" s="462" t="s">
        <v>20</v>
      </c>
      <c r="F26" s="449" t="s">
        <v>20</v>
      </c>
      <c r="G26" s="462" t="s">
        <v>20</v>
      </c>
      <c r="H26" s="451" t="s">
        <v>2668</v>
      </c>
      <c r="I26" s="462" t="s">
        <v>20</v>
      </c>
      <c r="J26" s="451" t="s">
        <v>2668</v>
      </c>
      <c r="K26" s="451" t="s">
        <v>2668</v>
      </c>
      <c r="L26" s="463">
        <v>1</v>
      </c>
      <c r="M26" s="277">
        <v>0</v>
      </c>
    </row>
    <row r="27" spans="1:14" s="437" customFormat="1" ht="16.5">
      <c r="A27" s="569"/>
      <c r="B27" s="522" t="s">
        <v>2639</v>
      </c>
      <c r="C27" s="462" t="s">
        <v>20</v>
      </c>
      <c r="D27" s="462" t="s">
        <v>2656</v>
      </c>
      <c r="E27" s="462" t="s">
        <v>20</v>
      </c>
      <c r="F27" s="449" t="s">
        <v>20</v>
      </c>
      <c r="G27" s="462" t="s">
        <v>20</v>
      </c>
      <c r="H27" s="462" t="s">
        <v>20</v>
      </c>
      <c r="I27" s="462" t="s">
        <v>20</v>
      </c>
      <c r="J27" s="462" t="s">
        <v>20</v>
      </c>
      <c r="K27" s="462" t="s">
        <v>20</v>
      </c>
      <c r="L27" s="463" t="s">
        <v>2657</v>
      </c>
      <c r="M27" s="277"/>
    </row>
    <row r="28" spans="1:14" s="437" customFormat="1" ht="16.5">
      <c r="A28" s="569"/>
      <c r="B28" s="522" t="s">
        <v>2640</v>
      </c>
      <c r="C28" s="462" t="s">
        <v>20</v>
      </c>
      <c r="D28" s="462" t="s">
        <v>2658</v>
      </c>
      <c r="E28" s="462" t="s">
        <v>20</v>
      </c>
      <c r="F28" s="449" t="s">
        <v>20</v>
      </c>
      <c r="G28" s="462" t="s">
        <v>20</v>
      </c>
      <c r="H28" s="462" t="s">
        <v>20</v>
      </c>
      <c r="I28" s="462" t="s">
        <v>20</v>
      </c>
      <c r="J28" s="462" t="s">
        <v>20</v>
      </c>
      <c r="K28" s="462" t="s">
        <v>20</v>
      </c>
      <c r="L28" s="463" t="s">
        <v>2657</v>
      </c>
      <c r="M28" s="277"/>
    </row>
    <row r="29" spans="1:14" s="437" customFormat="1" ht="16.5">
      <c r="A29" s="569"/>
      <c r="B29" s="522" t="s">
        <v>2641</v>
      </c>
      <c r="C29" s="462" t="s">
        <v>20</v>
      </c>
      <c r="D29" s="462" t="s">
        <v>2669</v>
      </c>
      <c r="E29" s="462" t="s">
        <v>20</v>
      </c>
      <c r="F29" s="449" t="s">
        <v>20</v>
      </c>
      <c r="G29" s="462" t="s">
        <v>20</v>
      </c>
      <c r="H29" s="462" t="s">
        <v>20</v>
      </c>
      <c r="I29" s="462" t="s">
        <v>20</v>
      </c>
      <c r="J29" s="462" t="s">
        <v>20</v>
      </c>
      <c r="K29" s="462" t="s">
        <v>20</v>
      </c>
      <c r="L29" s="463" t="s">
        <v>2657</v>
      </c>
      <c r="M29" s="277"/>
    </row>
    <row r="30" spans="1:14" s="437" customFormat="1" ht="16.5">
      <c r="A30" s="440" t="s">
        <v>1858</v>
      </c>
      <c r="B30" s="522" t="s">
        <v>2642</v>
      </c>
      <c r="C30" s="462" t="s">
        <v>20</v>
      </c>
      <c r="D30" s="462" t="s">
        <v>2663</v>
      </c>
      <c r="E30" s="462" t="s">
        <v>20</v>
      </c>
      <c r="F30" s="449" t="s">
        <v>20</v>
      </c>
      <c r="G30" s="462" t="s">
        <v>2663</v>
      </c>
      <c r="H30" s="462" t="s">
        <v>20</v>
      </c>
      <c r="I30" s="462" t="s">
        <v>20</v>
      </c>
      <c r="J30" s="462" t="s">
        <v>20</v>
      </c>
      <c r="K30" s="462" t="s">
        <v>20</v>
      </c>
      <c r="L30" s="463" t="s">
        <v>2657</v>
      </c>
      <c r="M30" s="277"/>
    </row>
    <row r="31" spans="1:14" s="437" customFormat="1" ht="16.5">
      <c r="A31" s="444" t="s">
        <v>2644</v>
      </c>
      <c r="B31" s="522" t="s">
        <v>2643</v>
      </c>
      <c r="C31" s="462" t="s">
        <v>20</v>
      </c>
      <c r="D31" s="462" t="s">
        <v>2663</v>
      </c>
      <c r="E31" s="462" t="s">
        <v>20</v>
      </c>
      <c r="F31" s="449" t="s">
        <v>20</v>
      </c>
      <c r="G31" s="462" t="s">
        <v>2663</v>
      </c>
      <c r="H31" s="462" t="s">
        <v>20</v>
      </c>
      <c r="I31" s="462" t="s">
        <v>20</v>
      </c>
      <c r="J31" s="462" t="s">
        <v>20</v>
      </c>
      <c r="K31" s="462" t="s">
        <v>20</v>
      </c>
      <c r="L31" s="463" t="s">
        <v>2657</v>
      </c>
      <c r="M31" s="277"/>
    </row>
    <row r="32" spans="1:14" ht="16.5">
      <c r="A32" s="440" t="s">
        <v>1858</v>
      </c>
      <c r="B32" s="522" t="s">
        <v>2459</v>
      </c>
      <c r="C32" s="462" t="s">
        <v>20</v>
      </c>
      <c r="D32" s="462" t="s">
        <v>20</v>
      </c>
      <c r="E32" s="462" t="s">
        <v>20</v>
      </c>
      <c r="F32" s="449" t="s">
        <v>20</v>
      </c>
      <c r="G32" s="462" t="s">
        <v>20</v>
      </c>
      <c r="H32" s="526" t="s">
        <v>2669</v>
      </c>
      <c r="I32" s="462" t="s">
        <v>20</v>
      </c>
      <c r="J32" s="526" t="s">
        <v>2669</v>
      </c>
      <c r="K32" s="526" t="s">
        <v>2669</v>
      </c>
      <c r="L32" s="197" t="s">
        <v>2428</v>
      </c>
      <c r="M32" s="197" t="s">
        <v>2004</v>
      </c>
    </row>
    <row r="33" spans="1:13" ht="16.5">
      <c r="A33" s="440" t="s">
        <v>1858</v>
      </c>
      <c r="B33" s="529" t="s">
        <v>1861</v>
      </c>
      <c r="C33" s="462" t="s">
        <v>20</v>
      </c>
      <c r="D33" s="462" t="s">
        <v>20</v>
      </c>
      <c r="E33" s="462" t="s">
        <v>20</v>
      </c>
      <c r="F33" s="449" t="s">
        <v>20</v>
      </c>
      <c r="G33" s="462" t="s">
        <v>20</v>
      </c>
      <c r="H33" s="526" t="s">
        <v>2670</v>
      </c>
      <c r="I33" s="462" t="s">
        <v>20</v>
      </c>
      <c r="J33" s="526" t="s">
        <v>2670</v>
      </c>
      <c r="K33" s="526" t="s">
        <v>2670</v>
      </c>
      <c r="L33" s="197" t="s">
        <v>2429</v>
      </c>
      <c r="M33" s="197" t="s">
        <v>2005</v>
      </c>
    </row>
    <row r="34" spans="1:13" s="437" customFormat="1" ht="16.5">
      <c r="A34" s="444" t="s">
        <v>2645</v>
      </c>
      <c r="B34" s="529" t="s">
        <v>2646</v>
      </c>
      <c r="C34" s="460"/>
      <c r="D34" s="460"/>
      <c r="E34" s="460" t="s">
        <v>20</v>
      </c>
      <c r="F34" s="460" t="s">
        <v>20</v>
      </c>
      <c r="G34" s="460" t="s">
        <v>20</v>
      </c>
      <c r="H34" s="460" t="s">
        <v>20</v>
      </c>
      <c r="I34" s="460" t="s">
        <v>20</v>
      </c>
      <c r="J34" s="460" t="s">
        <v>20</v>
      </c>
      <c r="K34" s="460" t="s">
        <v>20</v>
      </c>
      <c r="L34" s="463" t="s">
        <v>2657</v>
      </c>
      <c r="M34" s="197"/>
    </row>
    <row r="35" spans="1:13" ht="16.5">
      <c r="A35" s="440" t="s">
        <v>2525</v>
      </c>
      <c r="B35" s="527" t="s">
        <v>2460</v>
      </c>
      <c r="C35" s="460"/>
      <c r="D35" s="460"/>
      <c r="E35" s="460" t="s">
        <v>20</v>
      </c>
      <c r="F35" s="460" t="s">
        <v>20</v>
      </c>
      <c r="G35" s="460" t="s">
        <v>20</v>
      </c>
      <c r="H35" s="460" t="s">
        <v>20</v>
      </c>
      <c r="I35" s="460" t="s">
        <v>20</v>
      </c>
      <c r="J35" s="460" t="s">
        <v>20</v>
      </c>
      <c r="K35" s="461" t="s">
        <v>2671</v>
      </c>
      <c r="L35" s="197">
        <v>1</v>
      </c>
      <c r="M35" s="197"/>
    </row>
    <row r="36" spans="1:13" ht="16.5">
      <c r="A36" s="581" t="s">
        <v>2526</v>
      </c>
      <c r="B36" s="581"/>
      <c r="C36" s="581"/>
      <c r="D36" s="581"/>
      <c r="E36" s="581"/>
      <c r="F36" s="581"/>
      <c r="G36" s="581"/>
      <c r="H36" s="581"/>
      <c r="I36" s="581"/>
      <c r="J36" s="581"/>
      <c r="K36" s="581"/>
      <c r="L36" s="581"/>
      <c r="M36" s="197"/>
    </row>
    <row r="37" spans="1:13" ht="16.5">
      <c r="A37" s="577" t="s">
        <v>1849</v>
      </c>
      <c r="B37" s="530" t="s">
        <v>1862</v>
      </c>
      <c r="C37" s="462" t="s">
        <v>20</v>
      </c>
      <c r="D37" s="462" t="s">
        <v>20</v>
      </c>
      <c r="E37" s="452" t="s">
        <v>2656</v>
      </c>
      <c r="F37" s="449" t="s">
        <v>20</v>
      </c>
      <c r="G37" s="462" t="s">
        <v>20</v>
      </c>
      <c r="H37" s="452" t="s">
        <v>2656</v>
      </c>
      <c r="I37" s="452" t="s">
        <v>2656</v>
      </c>
      <c r="J37" s="452" t="s">
        <v>2656</v>
      </c>
      <c r="K37" s="452" t="s">
        <v>2656</v>
      </c>
      <c r="L37" s="277">
        <v>0</v>
      </c>
      <c r="M37" s="277">
        <v>0</v>
      </c>
    </row>
    <row r="38" spans="1:13" ht="16.5">
      <c r="A38" s="577"/>
      <c r="B38" s="522" t="s">
        <v>1000</v>
      </c>
      <c r="C38" s="462" t="s">
        <v>2682</v>
      </c>
      <c r="D38" s="462" t="s">
        <v>2682</v>
      </c>
      <c r="E38" s="462" t="s">
        <v>2682</v>
      </c>
      <c r="F38" s="449" t="s">
        <v>2682</v>
      </c>
      <c r="G38" s="462" t="s">
        <v>2682</v>
      </c>
      <c r="H38" s="462" t="s">
        <v>2682</v>
      </c>
      <c r="I38" s="462" t="s">
        <v>2682</v>
      </c>
      <c r="J38" s="462" t="s">
        <v>2682</v>
      </c>
      <c r="K38" s="462" t="s">
        <v>2682</v>
      </c>
      <c r="L38" s="197" t="s">
        <v>2006</v>
      </c>
      <c r="M38" s="197" t="s">
        <v>2006</v>
      </c>
    </row>
    <row r="39" spans="1:13" ht="16.5">
      <c r="A39" s="577"/>
      <c r="B39" s="522" t="s">
        <v>1628</v>
      </c>
      <c r="C39" s="462" t="s">
        <v>2682</v>
      </c>
      <c r="D39" s="462" t="s">
        <v>2682</v>
      </c>
      <c r="E39" s="462" t="s">
        <v>2682</v>
      </c>
      <c r="F39" s="449" t="s">
        <v>2682</v>
      </c>
      <c r="G39" s="462" t="s">
        <v>2682</v>
      </c>
      <c r="H39" s="462" t="s">
        <v>2682</v>
      </c>
      <c r="I39" s="462" t="s">
        <v>2682</v>
      </c>
      <c r="J39" s="462" t="s">
        <v>2682</v>
      </c>
      <c r="K39" s="462" t="s">
        <v>2682</v>
      </c>
      <c r="L39" s="197" t="s">
        <v>2006</v>
      </c>
      <c r="M39" s="197" t="s">
        <v>2006</v>
      </c>
    </row>
    <row r="40" spans="1:13" ht="16.5">
      <c r="A40" s="440" t="s">
        <v>1849</v>
      </c>
      <c r="B40" s="522" t="s">
        <v>1629</v>
      </c>
      <c r="C40" s="462" t="s">
        <v>2663</v>
      </c>
      <c r="D40" s="462" t="s">
        <v>2663</v>
      </c>
      <c r="E40" s="462" t="s">
        <v>2663</v>
      </c>
      <c r="F40" s="449" t="s">
        <v>2663</v>
      </c>
      <c r="G40" s="462" t="s">
        <v>2663</v>
      </c>
      <c r="H40" s="462" t="s">
        <v>2663</v>
      </c>
      <c r="I40" s="462" t="s">
        <v>2663</v>
      </c>
      <c r="J40" s="462" t="s">
        <v>2663</v>
      </c>
      <c r="K40" s="462" t="s">
        <v>2663</v>
      </c>
      <c r="L40" s="197" t="s">
        <v>2424</v>
      </c>
      <c r="M40" s="197" t="s">
        <v>2001</v>
      </c>
    </row>
    <row r="41" spans="1:13" ht="16.5">
      <c r="A41" s="440" t="s">
        <v>1849</v>
      </c>
      <c r="B41" s="522" t="s">
        <v>1630</v>
      </c>
      <c r="C41" s="462" t="s">
        <v>2663</v>
      </c>
      <c r="D41" s="462" t="s">
        <v>2663</v>
      </c>
      <c r="E41" s="462" t="s">
        <v>2663</v>
      </c>
      <c r="F41" s="449" t="s">
        <v>2663</v>
      </c>
      <c r="G41" s="462" t="s">
        <v>2663</v>
      </c>
      <c r="H41" s="462" t="s">
        <v>2663</v>
      </c>
      <c r="I41" s="462" t="s">
        <v>2663</v>
      </c>
      <c r="J41" s="462" t="s">
        <v>2663</v>
      </c>
      <c r="K41" s="462" t="s">
        <v>2663</v>
      </c>
      <c r="L41" s="197" t="s">
        <v>2007</v>
      </c>
      <c r="M41" s="197" t="s">
        <v>2007</v>
      </c>
    </row>
    <row r="42" spans="1:13" ht="16.5">
      <c r="A42" s="440" t="s">
        <v>1849</v>
      </c>
      <c r="B42" s="522" t="s">
        <v>1631</v>
      </c>
      <c r="C42" s="462" t="s">
        <v>2656</v>
      </c>
      <c r="D42" s="462" t="s">
        <v>2656</v>
      </c>
      <c r="E42" s="462" t="s">
        <v>2656</v>
      </c>
      <c r="F42" s="449" t="s">
        <v>2656</v>
      </c>
      <c r="G42" s="462" t="s">
        <v>2656</v>
      </c>
      <c r="H42" s="462" t="s">
        <v>2656</v>
      </c>
      <c r="I42" s="462" t="s">
        <v>2656</v>
      </c>
      <c r="J42" s="462" t="s">
        <v>2656</v>
      </c>
      <c r="K42" s="462" t="s">
        <v>2656</v>
      </c>
      <c r="L42" s="197" t="s">
        <v>2007</v>
      </c>
      <c r="M42" s="197" t="s">
        <v>2007</v>
      </c>
    </row>
    <row r="43" spans="1:13" ht="16.5">
      <c r="A43" s="440" t="s">
        <v>1849</v>
      </c>
      <c r="B43" s="522" t="s">
        <v>1632</v>
      </c>
      <c r="C43" s="462" t="s">
        <v>2663</v>
      </c>
      <c r="D43" s="462" t="s">
        <v>2663</v>
      </c>
      <c r="E43" s="462" t="s">
        <v>2663</v>
      </c>
      <c r="F43" s="449" t="s">
        <v>2663</v>
      </c>
      <c r="G43" s="462" t="s">
        <v>2663</v>
      </c>
      <c r="H43" s="462" t="s">
        <v>2663</v>
      </c>
      <c r="I43" s="462" t="s">
        <v>2663</v>
      </c>
      <c r="J43" s="462" t="s">
        <v>2663</v>
      </c>
      <c r="K43" s="462" t="s">
        <v>2663</v>
      </c>
      <c r="L43" s="197" t="s">
        <v>2424</v>
      </c>
      <c r="M43" s="197" t="s">
        <v>2008</v>
      </c>
    </row>
    <row r="44" spans="1:13" ht="16.5">
      <c r="A44" s="440" t="s">
        <v>1849</v>
      </c>
      <c r="B44" s="522" t="s">
        <v>1337</v>
      </c>
      <c r="C44" s="462" t="s">
        <v>2656</v>
      </c>
      <c r="D44" s="462" t="s">
        <v>2656</v>
      </c>
      <c r="E44" s="462" t="s">
        <v>2683</v>
      </c>
      <c r="F44" s="449" t="s">
        <v>2684</v>
      </c>
      <c r="G44" s="462" t="s">
        <v>2685</v>
      </c>
      <c r="H44" s="462" t="s">
        <v>2685</v>
      </c>
      <c r="I44" s="462" t="s">
        <v>2685</v>
      </c>
      <c r="J44" s="462" t="s">
        <v>2685</v>
      </c>
      <c r="K44" s="463" t="s">
        <v>2671</v>
      </c>
      <c r="L44" s="277" t="s">
        <v>2009</v>
      </c>
      <c r="M44" s="277" t="s">
        <v>2009</v>
      </c>
    </row>
    <row r="45" spans="1:13" ht="16.5">
      <c r="A45" s="440" t="s">
        <v>1849</v>
      </c>
      <c r="B45" s="522" t="s">
        <v>1338</v>
      </c>
      <c r="C45" s="462" t="s">
        <v>2663</v>
      </c>
      <c r="D45" s="462" t="s">
        <v>2663</v>
      </c>
      <c r="E45" s="462" t="s">
        <v>2663</v>
      </c>
      <c r="F45" s="449" t="s">
        <v>2663</v>
      </c>
      <c r="G45" s="462" t="s">
        <v>2663</v>
      </c>
      <c r="H45" s="462" t="s">
        <v>2663</v>
      </c>
      <c r="I45" s="462" t="s">
        <v>2663</v>
      </c>
      <c r="J45" s="462" t="s">
        <v>2663</v>
      </c>
      <c r="K45" s="462" t="s">
        <v>2663</v>
      </c>
      <c r="L45" s="277" t="s">
        <v>2424</v>
      </c>
      <c r="M45" s="277" t="s">
        <v>2008</v>
      </c>
    </row>
    <row r="46" spans="1:13" ht="16.5">
      <c r="A46" s="575" t="s">
        <v>965</v>
      </c>
      <c r="B46" s="575"/>
      <c r="C46" s="575"/>
      <c r="D46" s="575"/>
      <c r="E46" s="575"/>
      <c r="F46" s="575"/>
      <c r="G46" s="575"/>
      <c r="H46" s="575"/>
      <c r="I46" s="575"/>
      <c r="J46" s="575"/>
      <c r="K46" s="575"/>
      <c r="L46" s="575"/>
      <c r="M46" s="197"/>
    </row>
    <row r="47" spans="1:13" ht="16.5">
      <c r="A47" s="440" t="s">
        <v>1849</v>
      </c>
      <c r="B47" s="522" t="s">
        <v>1863</v>
      </c>
      <c r="C47" s="462" t="s">
        <v>2656</v>
      </c>
      <c r="D47" s="462" t="s">
        <v>2656</v>
      </c>
      <c r="E47" s="462" t="s">
        <v>2656</v>
      </c>
      <c r="F47" s="449" t="s">
        <v>2656</v>
      </c>
      <c r="G47" s="462" t="s">
        <v>2656</v>
      </c>
      <c r="H47" s="462" t="s">
        <v>2656</v>
      </c>
      <c r="I47" s="462" t="s">
        <v>2656</v>
      </c>
      <c r="J47" s="462" t="s">
        <v>2656</v>
      </c>
      <c r="K47" s="462" t="s">
        <v>2656</v>
      </c>
      <c r="L47" s="197" t="s">
        <v>2007</v>
      </c>
      <c r="M47" s="197" t="s">
        <v>2007</v>
      </c>
    </row>
    <row r="48" spans="1:13" ht="16.5">
      <c r="A48" s="440" t="s">
        <v>1849</v>
      </c>
      <c r="B48" s="522" t="s">
        <v>1339</v>
      </c>
      <c r="C48" s="462" t="s">
        <v>2656</v>
      </c>
      <c r="D48" s="462" t="s">
        <v>2656</v>
      </c>
      <c r="E48" s="462" t="s">
        <v>2656</v>
      </c>
      <c r="F48" s="449" t="s">
        <v>2656</v>
      </c>
      <c r="G48" s="462" t="s">
        <v>2656</v>
      </c>
      <c r="H48" s="462" t="s">
        <v>2656</v>
      </c>
      <c r="I48" s="462" t="s">
        <v>2656</v>
      </c>
      <c r="J48" s="462" t="s">
        <v>2656</v>
      </c>
      <c r="K48" s="462" t="s">
        <v>2656</v>
      </c>
      <c r="L48" s="197" t="s">
        <v>2007</v>
      </c>
      <c r="M48" s="197" t="s">
        <v>2007</v>
      </c>
    </row>
    <row r="49" spans="1:14" ht="16.5">
      <c r="A49" s="440" t="s">
        <v>1849</v>
      </c>
      <c r="B49" s="523" t="s">
        <v>2648</v>
      </c>
      <c r="C49" s="462" t="s">
        <v>2656</v>
      </c>
      <c r="D49" s="462" t="s">
        <v>2656</v>
      </c>
      <c r="E49" s="462" t="s">
        <v>20</v>
      </c>
      <c r="F49" s="449" t="s">
        <v>20</v>
      </c>
      <c r="G49" s="462" t="s">
        <v>20</v>
      </c>
      <c r="H49" s="462" t="s">
        <v>20</v>
      </c>
      <c r="I49" s="462" t="s">
        <v>20</v>
      </c>
      <c r="J49" s="462" t="s">
        <v>20</v>
      </c>
      <c r="K49" s="462" t="s">
        <v>20</v>
      </c>
      <c r="L49" s="463" t="s">
        <v>2657</v>
      </c>
      <c r="M49" s="197" t="s">
        <v>2010</v>
      </c>
    </row>
    <row r="50" spans="1:14" s="437" customFormat="1" ht="16.5">
      <c r="A50" s="444" t="s">
        <v>2647</v>
      </c>
      <c r="B50" s="523" t="s">
        <v>2649</v>
      </c>
      <c r="C50" s="462" t="s">
        <v>2658</v>
      </c>
      <c r="D50" s="462" t="s">
        <v>2658</v>
      </c>
      <c r="E50" s="462" t="s">
        <v>20</v>
      </c>
      <c r="F50" s="449" t="s">
        <v>20</v>
      </c>
      <c r="G50" s="462" t="s">
        <v>20</v>
      </c>
      <c r="H50" s="462" t="s">
        <v>20</v>
      </c>
      <c r="I50" s="462" t="s">
        <v>20</v>
      </c>
      <c r="J50" s="462" t="s">
        <v>20</v>
      </c>
      <c r="K50" s="462" t="s">
        <v>20</v>
      </c>
      <c r="L50" s="463" t="s">
        <v>2657</v>
      </c>
      <c r="M50" s="197"/>
    </row>
    <row r="51" spans="1:14" s="437" customFormat="1" ht="16.5">
      <c r="A51" s="447" t="s">
        <v>2650</v>
      </c>
      <c r="B51" s="529" t="s">
        <v>2651</v>
      </c>
      <c r="C51" s="462" t="s">
        <v>20</v>
      </c>
      <c r="D51" s="462" t="s">
        <v>20</v>
      </c>
      <c r="E51" s="451" t="s">
        <v>2669</v>
      </c>
      <c r="F51" s="451" t="s">
        <v>2669</v>
      </c>
      <c r="G51" s="451" t="s">
        <v>2669</v>
      </c>
      <c r="H51" s="451" t="s">
        <v>2669</v>
      </c>
      <c r="I51" s="451" t="s">
        <v>2669</v>
      </c>
      <c r="J51" s="451" t="s">
        <v>2669</v>
      </c>
      <c r="K51" s="451" t="s">
        <v>2669</v>
      </c>
      <c r="L51" s="197" t="s">
        <v>2431</v>
      </c>
      <c r="M51" s="197"/>
    </row>
    <row r="52" spans="1:14" ht="16.5">
      <c r="A52" s="440" t="s">
        <v>1849</v>
      </c>
      <c r="B52" s="522" t="s">
        <v>1340</v>
      </c>
      <c r="C52" s="462" t="s">
        <v>2663</v>
      </c>
      <c r="D52" s="462" t="s">
        <v>2663</v>
      </c>
      <c r="E52" s="462" t="s">
        <v>2663</v>
      </c>
      <c r="F52" s="449" t="s">
        <v>2663</v>
      </c>
      <c r="G52" s="462" t="s">
        <v>2663</v>
      </c>
      <c r="H52" s="462" t="s">
        <v>2663</v>
      </c>
      <c r="I52" s="462" t="s">
        <v>2663</v>
      </c>
      <c r="J52" s="462" t="s">
        <v>2663</v>
      </c>
      <c r="K52" s="462" t="s">
        <v>2663</v>
      </c>
      <c r="L52" s="197" t="s">
        <v>2007</v>
      </c>
      <c r="M52" s="197" t="s">
        <v>2007</v>
      </c>
    </row>
    <row r="53" spans="1:14" ht="16.5">
      <c r="A53" s="440" t="s">
        <v>1849</v>
      </c>
      <c r="B53" s="522" t="s">
        <v>1531</v>
      </c>
      <c r="C53" s="462" t="s">
        <v>2663</v>
      </c>
      <c r="D53" s="462" t="s">
        <v>2663</v>
      </c>
      <c r="E53" s="462" t="s">
        <v>2663</v>
      </c>
      <c r="F53" s="449" t="s">
        <v>2663</v>
      </c>
      <c r="G53" s="462" t="s">
        <v>2663</v>
      </c>
      <c r="H53" s="462" t="s">
        <v>2663</v>
      </c>
      <c r="I53" s="462" t="s">
        <v>2663</v>
      </c>
      <c r="J53" s="462" t="s">
        <v>2663</v>
      </c>
      <c r="K53" s="462" t="s">
        <v>2663</v>
      </c>
      <c r="L53" s="197" t="s">
        <v>2007</v>
      </c>
      <c r="M53" s="197" t="s">
        <v>2007</v>
      </c>
    </row>
    <row r="54" spans="1:14" ht="16.5">
      <c r="A54" s="440" t="s">
        <v>1849</v>
      </c>
      <c r="B54" s="522" t="s">
        <v>1391</v>
      </c>
      <c r="C54" s="462" t="s">
        <v>2682</v>
      </c>
      <c r="D54" s="462" t="s">
        <v>2682</v>
      </c>
      <c r="E54" s="462" t="s">
        <v>2682</v>
      </c>
      <c r="F54" s="449" t="s">
        <v>2682</v>
      </c>
      <c r="G54" s="462" t="s">
        <v>2682</v>
      </c>
      <c r="H54" s="462" t="s">
        <v>2682</v>
      </c>
      <c r="I54" s="462" t="s">
        <v>2682</v>
      </c>
      <c r="J54" s="462" t="s">
        <v>2682</v>
      </c>
      <c r="K54" s="462" t="s">
        <v>2682</v>
      </c>
      <c r="L54" s="197">
        <v>4</v>
      </c>
      <c r="M54" s="197">
        <v>4</v>
      </c>
    </row>
    <row r="55" spans="1:14" ht="16.5">
      <c r="A55" s="440" t="s">
        <v>1849</v>
      </c>
      <c r="B55" s="529" t="s">
        <v>1864</v>
      </c>
      <c r="C55" s="462" t="s">
        <v>20</v>
      </c>
      <c r="D55" s="462" t="s">
        <v>20</v>
      </c>
      <c r="E55" s="452" t="s">
        <v>2656</v>
      </c>
      <c r="F55" s="449" t="s">
        <v>20</v>
      </c>
      <c r="G55" s="462" t="s">
        <v>20</v>
      </c>
      <c r="H55" s="452" t="s">
        <v>2656</v>
      </c>
      <c r="I55" s="452" t="s">
        <v>2656</v>
      </c>
      <c r="J55" s="452" t="s">
        <v>2656</v>
      </c>
      <c r="K55" s="452" t="s">
        <v>2656</v>
      </c>
      <c r="L55" s="197" t="s">
        <v>2007</v>
      </c>
      <c r="M55" s="197" t="s">
        <v>2007</v>
      </c>
    </row>
    <row r="56" spans="1:14" ht="16.5">
      <c r="A56" s="440" t="s">
        <v>1849</v>
      </c>
      <c r="B56" s="529" t="s">
        <v>1865</v>
      </c>
      <c r="C56" s="462" t="s">
        <v>20</v>
      </c>
      <c r="D56" s="462" t="s">
        <v>20</v>
      </c>
      <c r="E56" s="452" t="s">
        <v>2656</v>
      </c>
      <c r="F56" s="449" t="s">
        <v>20</v>
      </c>
      <c r="G56" s="462" t="s">
        <v>20</v>
      </c>
      <c r="H56" s="452" t="s">
        <v>2656</v>
      </c>
      <c r="I56" s="452" t="s">
        <v>2656</v>
      </c>
      <c r="J56" s="452" t="s">
        <v>2656</v>
      </c>
      <c r="K56" s="452" t="s">
        <v>2656</v>
      </c>
      <c r="L56" s="197" t="s">
        <v>2007</v>
      </c>
      <c r="M56" s="197" t="s">
        <v>2007</v>
      </c>
    </row>
    <row r="57" spans="1:14" ht="16.5">
      <c r="A57" s="440" t="s">
        <v>1849</v>
      </c>
      <c r="B57" s="529" t="s">
        <v>1866</v>
      </c>
      <c r="C57" s="462" t="s">
        <v>20</v>
      </c>
      <c r="D57" s="462" t="s">
        <v>20</v>
      </c>
      <c r="E57" s="452" t="s">
        <v>2658</v>
      </c>
      <c r="F57" s="449" t="s">
        <v>20</v>
      </c>
      <c r="G57" s="462" t="s">
        <v>20</v>
      </c>
      <c r="H57" s="452" t="s">
        <v>2658</v>
      </c>
      <c r="I57" s="452" t="s">
        <v>2658</v>
      </c>
      <c r="J57" s="452" t="s">
        <v>2658</v>
      </c>
      <c r="K57" s="452" t="s">
        <v>2690</v>
      </c>
      <c r="L57" s="197" t="s">
        <v>2430</v>
      </c>
      <c r="M57" s="197" t="s">
        <v>2009</v>
      </c>
    </row>
    <row r="58" spans="1:14" ht="16.5">
      <c r="A58" s="440" t="s">
        <v>1849</v>
      </c>
      <c r="B58" s="523" t="s">
        <v>2989</v>
      </c>
      <c r="C58" s="462" t="s">
        <v>20</v>
      </c>
      <c r="D58" s="462" t="s">
        <v>20</v>
      </c>
      <c r="E58" s="452" t="s">
        <v>2656</v>
      </c>
      <c r="F58" s="449" t="s">
        <v>20</v>
      </c>
      <c r="G58" s="462" t="s">
        <v>20</v>
      </c>
      <c r="H58" s="452" t="s">
        <v>2656</v>
      </c>
      <c r="I58" s="452" t="s">
        <v>2656</v>
      </c>
      <c r="J58" s="452" t="s">
        <v>2656</v>
      </c>
      <c r="K58" s="452" t="s">
        <v>2656</v>
      </c>
      <c r="L58" s="197" t="s">
        <v>2692</v>
      </c>
      <c r="M58" s="197" t="s">
        <v>2337</v>
      </c>
      <c r="N58" s="261"/>
    </row>
    <row r="59" spans="1:14" ht="16.5">
      <c r="A59" s="575" t="s">
        <v>1867</v>
      </c>
      <c r="B59" s="575"/>
      <c r="C59" s="575"/>
      <c r="D59" s="575"/>
      <c r="E59" s="575"/>
      <c r="F59" s="575"/>
      <c r="G59" s="575"/>
      <c r="H59" s="575"/>
      <c r="I59" s="575"/>
      <c r="J59" s="575"/>
      <c r="K59" s="575"/>
      <c r="L59" s="575"/>
      <c r="M59" s="197"/>
    </row>
    <row r="60" spans="1:14" ht="16.5">
      <c r="A60" s="440" t="s">
        <v>1849</v>
      </c>
      <c r="B60" s="522" t="s">
        <v>1392</v>
      </c>
      <c r="C60" s="462" t="s">
        <v>2686</v>
      </c>
      <c r="D60" s="462" t="s">
        <v>2686</v>
      </c>
      <c r="E60" s="451" t="s">
        <v>2687</v>
      </c>
      <c r="F60" s="451" t="s">
        <v>2687</v>
      </c>
      <c r="G60" s="451" t="s">
        <v>2687</v>
      </c>
      <c r="H60" s="451" t="s">
        <v>2687</v>
      </c>
      <c r="I60" s="451" t="s">
        <v>2687</v>
      </c>
      <c r="J60" s="451" t="s">
        <v>2687</v>
      </c>
      <c r="K60" s="451" t="s">
        <v>2687</v>
      </c>
      <c r="L60" s="197">
        <v>12</v>
      </c>
      <c r="M60" s="197">
        <v>12</v>
      </c>
    </row>
    <row r="61" spans="1:14" ht="16.5">
      <c r="A61" s="440" t="s">
        <v>1858</v>
      </c>
      <c r="B61" s="522" t="s">
        <v>1392</v>
      </c>
      <c r="C61" s="448" t="s">
        <v>2688</v>
      </c>
      <c r="D61" s="448" t="s">
        <v>2688</v>
      </c>
      <c r="E61" s="462" t="s">
        <v>220</v>
      </c>
      <c r="F61" s="449" t="s">
        <v>220</v>
      </c>
      <c r="G61" s="462" t="s">
        <v>2687</v>
      </c>
      <c r="H61" s="462" t="s">
        <v>2687</v>
      </c>
      <c r="I61" s="462" t="s">
        <v>2687</v>
      </c>
      <c r="J61" s="462" t="s">
        <v>2687</v>
      </c>
      <c r="K61" s="462" t="s">
        <v>2687</v>
      </c>
      <c r="L61" s="197">
        <v>12</v>
      </c>
      <c r="M61" s="197">
        <v>12</v>
      </c>
    </row>
    <row r="62" spans="1:14" ht="12.75" customHeight="1">
      <c r="A62" s="572" t="s">
        <v>2540</v>
      </c>
      <c r="B62" s="572"/>
      <c r="C62" s="572"/>
      <c r="D62" s="572"/>
      <c r="E62" s="572"/>
      <c r="F62" s="572"/>
      <c r="G62" s="572"/>
      <c r="H62" s="572"/>
      <c r="I62" s="572"/>
      <c r="J62" s="572"/>
      <c r="K62" s="414"/>
    </row>
    <row r="63" spans="1:14">
      <c r="A63" s="573"/>
      <c r="B63" s="573"/>
      <c r="C63" s="573"/>
      <c r="D63" s="573"/>
      <c r="E63" s="573"/>
      <c r="F63" s="573"/>
      <c r="G63" s="573"/>
      <c r="H63" s="573"/>
      <c r="I63" s="573"/>
      <c r="J63" s="573"/>
    </row>
  </sheetData>
  <mergeCells count="18">
    <mergeCell ref="A62:J63"/>
    <mergeCell ref="I1:I2"/>
    <mergeCell ref="J1:J2"/>
    <mergeCell ref="C1:C2"/>
    <mergeCell ref="A46:L46"/>
    <mergeCell ref="A59:L59"/>
    <mergeCell ref="K1:K2"/>
    <mergeCell ref="A37:A39"/>
    <mergeCell ref="B1:B2"/>
    <mergeCell ref="A1:A2"/>
    <mergeCell ref="A3:L3"/>
    <mergeCell ref="A36:L36"/>
    <mergeCell ref="A23:A29"/>
    <mergeCell ref="G1:G2"/>
    <mergeCell ref="D1:D2"/>
    <mergeCell ref="H1:H2"/>
    <mergeCell ref="E1:E2"/>
    <mergeCell ref="F1:F2"/>
  </mergeCells>
  <phoneticPr fontId="3" type="noConversion"/>
  <hyperlinks>
    <hyperlink ref="B4" location="'PCI Express Lanes (PCIE)'!A1" display=" PCI Express Lanes 0 - 5  "/>
    <hyperlink ref="B26" location="'PCI Express Lanes (PCIE)'!A1" display=" PCI Express Lanes 6-15"/>
    <hyperlink ref="B5" location="' LVDS Flat Panel (LVDS)'!A1" display=" LVDS Channel A  "/>
    <hyperlink ref="B6" location="eDP!A1" display=" eDP on LVDS Channel A"/>
    <hyperlink ref="B7" location="' LVDS Flat Panel (LVDS)'!A1" display=" LVDS Channel B  "/>
    <hyperlink ref="B8" location="' Analog VGA (VGA)'!A1" display=" VGA Port  "/>
    <hyperlink ref="B12" location="CAN!A1" display=" CAN interface on SER1"/>
    <hyperlink ref="B13" location="'﻿Serial ATA SAS (SATA)'!A1" display=" SATA / SAS Ports  "/>
    <hyperlink ref="B15" location="'HDA Digital Interface'!A1" display=" HDA Digital Interface  "/>
    <hyperlink ref="B16" location="'﻿USB'!A1" display=" USB 2.0 Ports  "/>
    <hyperlink ref="B17" location="'﻿USB'!A37" display=" USB Client  "/>
    <hyperlink ref="B20" location="'LPC and eSPI Interface'!A1" display=" LPC and eSPI interface"/>
    <hyperlink ref="B21" location="SPI!A1" display=" SPI"/>
    <hyperlink ref="B23" location="'PCI Express Lanes (PCIE)'!A1" display=" PCI Express Lanes 16-31 "/>
    <hyperlink ref="B24" location="'PCI Express Lanes (PCIE)'!A36" display=" PCI Express Graphics (PEG)  "/>
    <hyperlink ref="B10" location="'DDI-DisplayPort'!A1" display=" Display Port InterfaceDDI 0  "/>
    <hyperlink ref="B32" location="'DDI-DisplayPort'!A1" display=" DisplayPort InterfaceDDI 1-3  "/>
    <hyperlink ref="B33" location="'﻿USB'!A19" display=" USB 3.0 Ports  "/>
    <hyperlink ref="B38" location="' General Purpose IO (GPIO)'!A1" display=" General Purpose Inputs  "/>
    <hyperlink ref="B39" location="' General Purpose IO (GPIO)'!A1" display=" General Purpose Outputs  "/>
    <hyperlink ref="B40" location="SMBus!A1" display=" SMBus  "/>
    <hyperlink ref="B41" location="' Miscellaneous (MICS)'!A1" display=" I2C  "/>
    <hyperlink ref="B44" location="SPI!A1" display=" External BIOS ROM support  "/>
    <hyperlink ref="B42:B43" location="' Miscellaneous (MICS)'!A1" display=" Watch Dog Timer  "/>
    <hyperlink ref="B45" location="'Power System Management (PSM)'!A1" display=" Reset Functions  "/>
    <hyperlink ref="B47" location="'Power System Management (PSM)'!A15" display=" Thermal Protection  "/>
    <hyperlink ref="B48" location="'Power System Management (PSM)'!A14" display=" Battery Low Alarm  "/>
    <hyperlink ref="B52" location="'Power System Management (PSM)'!A3" display=" Power Button Support  "/>
    <hyperlink ref="B51" location="'Power System Management (PSM)'!A12" display=" Suspend/Wake  "/>
    <hyperlink ref="B53" location="'Power System Management (PSM)'!A6" display=" Power Good  "/>
    <hyperlink ref="B56" location="'Power System Management (PSM)'!A21" display=" Lid Inputs "/>
    <hyperlink ref="B35" location="'Power System Management (PSM)'!A20" display=" Rapid Shutdown"/>
    <hyperlink ref="B54" location="'Power and GND (PWR)'!A4" display=" VCC_5V_SBY Contacts  "/>
    <hyperlink ref="B57" location="' Miscellaneous (MICS)'!A9" display=" Fan Control Signals"/>
    <hyperlink ref="B55" location="'Power System Management (PSM)'!A22" display=" Sleep Inputs"/>
    <hyperlink ref="B60" location="'Power and GND (PWR)'!A1" display=" VCC_12V Contacts  "/>
    <hyperlink ref="B61" location="'Power and GND (PWR)'!A1" display=" VCC_12V Contacts  "/>
  </hyperlinks>
  <pageMargins left="0.75" right="0.75" top="1" bottom="1" header="0.5" footer="0.5"/>
  <pageSetup paperSize="9" scale="6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K24"/>
  <sheetViews>
    <sheetView zoomScale="115" zoomScaleNormal="115" workbookViewId="0">
      <pane xSplit="5" ySplit="2" topLeftCell="F3" activePane="bottomRight" state="frozen"/>
      <selection activeCell="G3" sqref="G3:G22"/>
      <selection pane="topRight" activeCell="G3" sqref="G3:G22"/>
      <selection pane="bottomLeft" activeCell="G3" sqref="G3:G22"/>
      <selection pane="bottomRight" activeCell="B2" sqref="B2"/>
    </sheetView>
  </sheetViews>
  <sheetFormatPr defaultColWidth="9.140625" defaultRowHeight="12.75"/>
  <cols>
    <col min="1" max="1" width="9.140625" style="23"/>
    <col min="2" max="2" width="20.7109375" style="3" customWidth="1"/>
    <col min="3" max="3" width="15.7109375" style="3" customWidth="1"/>
    <col min="4" max="4" width="14.7109375" style="3" customWidth="1"/>
    <col min="5" max="5" width="40.7109375" style="3" customWidth="1"/>
    <col min="6" max="6" width="16.140625" style="3" customWidth="1"/>
    <col min="7" max="7" width="17.85546875" style="3" customWidth="1"/>
    <col min="8" max="8" width="17.28515625" style="3" customWidth="1"/>
    <col min="9" max="9" width="14.7109375" style="3" customWidth="1"/>
    <col min="10" max="10" width="15.7109375" style="3" customWidth="1"/>
    <col min="11" max="11" width="16.140625" style="3" customWidth="1"/>
    <col min="12" max="16384" width="9.140625" style="3"/>
  </cols>
  <sheetData>
    <row r="1" spans="1:11" s="6" customFormat="1" ht="51" customHeight="1">
      <c r="A1" s="135" t="s">
        <v>221</v>
      </c>
      <c r="B1" s="136" t="s">
        <v>1208</v>
      </c>
      <c r="C1" s="136" t="s">
        <v>1209</v>
      </c>
      <c r="D1" s="136" t="s">
        <v>830</v>
      </c>
      <c r="E1" s="240" t="s">
        <v>831</v>
      </c>
      <c r="F1" s="652" t="s">
        <v>2376</v>
      </c>
      <c r="G1" s="595"/>
      <c r="H1" s="278" t="s">
        <v>2622</v>
      </c>
      <c r="I1" s="278" t="s">
        <v>2623</v>
      </c>
      <c r="J1" s="278" t="s">
        <v>2624</v>
      </c>
      <c r="K1" s="280" t="s">
        <v>2322</v>
      </c>
    </row>
    <row r="2" spans="1:11" s="46" customFormat="1" ht="39" customHeight="1">
      <c r="A2" s="47"/>
      <c r="B2" s="39"/>
      <c r="C2" s="39"/>
      <c r="D2" s="39"/>
      <c r="E2" s="48"/>
      <c r="F2" s="47" t="s">
        <v>1918</v>
      </c>
      <c r="G2" s="39" t="s">
        <v>1919</v>
      </c>
      <c r="H2" s="332" t="s">
        <v>2620</v>
      </c>
      <c r="I2" s="39"/>
      <c r="J2" s="39" t="s">
        <v>12</v>
      </c>
      <c r="K2" s="39" t="s">
        <v>1049</v>
      </c>
    </row>
    <row r="3" spans="1:11" ht="90.95" customHeight="1">
      <c r="A3" s="150" t="s">
        <v>1196</v>
      </c>
      <c r="B3" s="31" t="s">
        <v>1916</v>
      </c>
      <c r="C3" s="16" t="s">
        <v>237</v>
      </c>
      <c r="D3" s="16" t="s">
        <v>715</v>
      </c>
      <c r="E3" s="249" t="s">
        <v>238</v>
      </c>
      <c r="F3" s="688" t="s">
        <v>1917</v>
      </c>
      <c r="G3" s="660" t="s">
        <v>2342</v>
      </c>
      <c r="H3" s="77">
        <f>IF($H$2="1.SMBus from V1000 FP5",4051.95,3018.95)</f>
        <v>3018.95</v>
      </c>
      <c r="I3" s="76"/>
      <c r="J3" s="74">
        <f>SUM(H3:I3)</f>
        <v>3018.95</v>
      </c>
      <c r="K3" s="772">
        <f>ABS(J3-J4)</f>
        <v>72.9699999999998</v>
      </c>
    </row>
    <row r="4" spans="1:11" ht="90.95" customHeight="1" thickBot="1">
      <c r="A4" s="151" t="s">
        <v>206</v>
      </c>
      <c r="B4" s="152" t="s">
        <v>227</v>
      </c>
      <c r="C4" s="250" t="s">
        <v>237</v>
      </c>
      <c r="D4" s="250" t="s">
        <v>715</v>
      </c>
      <c r="E4" s="251" t="s">
        <v>239</v>
      </c>
      <c r="F4" s="692"/>
      <c r="G4" s="693"/>
      <c r="H4" s="158">
        <f>IF($H$2="1.SMBus from V1000 FP5",3773.16,2945.98)</f>
        <v>2945.98</v>
      </c>
      <c r="I4" s="129"/>
      <c r="J4" s="130">
        <f>SUM(H4:I4)</f>
        <v>2945.98</v>
      </c>
      <c r="K4" s="773"/>
    </row>
    <row r="5" spans="1:11">
      <c r="A5" s="774"/>
      <c r="B5" s="774"/>
      <c r="C5" s="774"/>
      <c r="D5" s="774"/>
      <c r="E5" s="774"/>
    </row>
    <row r="6" spans="1:11" ht="12.75" customHeight="1">
      <c r="A6" s="620" t="s">
        <v>170</v>
      </c>
      <c r="B6" s="620"/>
      <c r="C6" s="620"/>
      <c r="D6" s="620"/>
      <c r="E6" s="620"/>
    </row>
    <row r="7" spans="1:11" ht="12.75" customHeight="1">
      <c r="A7" s="620" t="s">
        <v>168</v>
      </c>
      <c r="B7" s="620"/>
      <c r="C7" s="620"/>
      <c r="D7" s="620"/>
      <c r="E7" s="620"/>
    </row>
    <row r="8" spans="1:11" ht="12.75" customHeight="1">
      <c r="A8" s="620" t="s">
        <v>169</v>
      </c>
      <c r="B8" s="620"/>
      <c r="C8" s="620"/>
      <c r="D8" s="620"/>
      <c r="E8" s="620"/>
    </row>
    <row r="9" spans="1:11" ht="12.75" customHeight="1">
      <c r="A9" s="620"/>
      <c r="B9" s="620"/>
      <c r="C9" s="620"/>
      <c r="D9" s="620"/>
      <c r="E9" s="620"/>
    </row>
    <row r="10" spans="1:11">
      <c r="A10" s="3"/>
    </row>
    <row r="11" spans="1:11">
      <c r="A11" s="3"/>
    </row>
    <row r="12" spans="1:11">
      <c r="A12" s="3"/>
    </row>
    <row r="13" spans="1:11">
      <c r="A13" s="3"/>
    </row>
    <row r="14" spans="1:11">
      <c r="A14" s="3"/>
    </row>
    <row r="15" spans="1:11">
      <c r="A15" s="3"/>
    </row>
    <row r="16" spans="1:11">
      <c r="A16" s="3"/>
    </row>
    <row r="17" spans="1:1">
      <c r="A17" s="3"/>
    </row>
    <row r="18" spans="1:1">
      <c r="A18" s="3"/>
    </row>
    <row r="19" spans="1:1">
      <c r="A19" s="3"/>
    </row>
    <row r="20" spans="1:1">
      <c r="A20" s="3"/>
    </row>
    <row r="21" spans="1:1">
      <c r="A21" s="3"/>
    </row>
    <row r="22" spans="1:1">
      <c r="A22" s="3"/>
    </row>
    <row r="23" spans="1:1">
      <c r="A23" s="3"/>
    </row>
    <row r="24" spans="1:1">
      <c r="A24" s="3"/>
    </row>
  </sheetData>
  <mergeCells count="9">
    <mergeCell ref="F1:G1"/>
    <mergeCell ref="K3:K4"/>
    <mergeCell ref="A9:E9"/>
    <mergeCell ref="G3:G4"/>
    <mergeCell ref="A5:E5"/>
    <mergeCell ref="A6:E6"/>
    <mergeCell ref="A7:E7"/>
    <mergeCell ref="A8:E8"/>
    <mergeCell ref="F3:F4"/>
  </mergeCells>
  <phoneticPr fontId="3" type="noConversion"/>
  <conditionalFormatting sqref="K3:K4">
    <cfRule type="cellIs" dxfId="0" priority="1" stopIfTrue="1" operator="greaterThan">
      <formula>500</formula>
    </cfRule>
  </conditionalFormatting>
  <dataValidations count="1">
    <dataValidation type="list" allowBlank="1" showInputMessage="1" showErrorMessage="1" sqref="H2">
      <formula1>"1.SMBus from V1000 FP5,2.SMBus form EIO-IS200"</formula1>
    </dataValidation>
  </dataValidations>
  <hyperlinks>
    <hyperlink ref="B3" location="' Row B'!B14" display=" SMB_CLK  "/>
    <hyperlink ref="B4" location="' Row B'!B15" display=" SMB_DAT  "/>
  </hyperlinks>
  <pageMargins left="0.75" right="0.75" top="1" bottom="1" header="0.5" footer="0.5"/>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0099"/>
  </sheetPr>
  <dimension ref="A1:J4"/>
  <sheetViews>
    <sheetView zoomScale="130" zoomScaleNormal="130" workbookViewId="0">
      <pane xSplit="5" ySplit="1" topLeftCell="F2" activePane="bottomRight" state="frozen"/>
      <selection activeCell="G3" sqref="G3:G22"/>
      <selection pane="topRight" activeCell="G3" sqref="G3:G22"/>
      <selection pane="bottomLeft" activeCell="G3" sqref="G3:G22"/>
      <selection pane="bottomRight"/>
    </sheetView>
  </sheetViews>
  <sheetFormatPr defaultRowHeight="12.75"/>
  <cols>
    <col min="2" max="2" width="20.7109375" customWidth="1"/>
    <col min="3" max="3" width="15.7109375" customWidth="1"/>
    <col min="4" max="4" width="10.7109375" customWidth="1"/>
    <col min="5" max="5" width="40.7109375" customWidth="1"/>
    <col min="6" max="7" width="15.5703125" customWidth="1"/>
    <col min="8" max="8" width="14.140625" customWidth="1"/>
    <col min="9" max="9" width="24.7109375" customWidth="1"/>
    <col min="10" max="10" width="23.5703125" customWidth="1"/>
  </cols>
  <sheetData>
    <row r="1" spans="1:10" ht="38.25" customHeight="1">
      <c r="A1" s="135" t="s">
        <v>59</v>
      </c>
      <c r="B1" s="136" t="s">
        <v>60</v>
      </c>
      <c r="C1" s="136" t="s">
        <v>61</v>
      </c>
      <c r="D1" s="136" t="s">
        <v>830</v>
      </c>
      <c r="E1" s="194" t="s">
        <v>831</v>
      </c>
      <c r="F1" s="652" t="s">
        <v>2376</v>
      </c>
      <c r="G1" s="595"/>
      <c r="H1" s="298" t="s">
        <v>2325</v>
      </c>
      <c r="I1" s="298" t="s">
        <v>2622</v>
      </c>
      <c r="J1" s="299" t="s">
        <v>2623</v>
      </c>
    </row>
    <row r="2" spans="1:10" ht="34.5" customHeight="1">
      <c r="A2" s="47"/>
      <c r="B2" s="39"/>
      <c r="C2" s="39"/>
      <c r="D2" s="39"/>
      <c r="E2" s="44"/>
      <c r="F2" s="47" t="s">
        <v>1918</v>
      </c>
      <c r="G2" s="39" t="s">
        <v>1919</v>
      </c>
      <c r="H2" s="39"/>
      <c r="I2" s="39"/>
      <c r="J2" s="48"/>
    </row>
    <row r="3" spans="1:10" ht="25.5">
      <c r="A3" s="162" t="s">
        <v>67</v>
      </c>
      <c r="B3" s="64" t="s">
        <v>2330</v>
      </c>
      <c r="C3" s="95" t="s">
        <v>64</v>
      </c>
      <c r="D3" s="63" t="s">
        <v>2328</v>
      </c>
      <c r="E3" s="220" t="s">
        <v>2331</v>
      </c>
      <c r="F3" s="603" t="s">
        <v>2334</v>
      </c>
      <c r="G3" s="600" t="s">
        <v>2336</v>
      </c>
      <c r="H3" s="34" t="s">
        <v>2621</v>
      </c>
      <c r="I3" s="36">
        <v>4173.37</v>
      </c>
      <c r="J3" s="78"/>
    </row>
    <row r="4" spans="1:10" ht="27.75" customHeight="1" thickBot="1">
      <c r="A4" s="173" t="s">
        <v>73</v>
      </c>
      <c r="B4" s="163" t="s">
        <v>2329</v>
      </c>
      <c r="C4" s="164" t="s">
        <v>32</v>
      </c>
      <c r="D4" s="174" t="s">
        <v>2328</v>
      </c>
      <c r="E4" s="221" t="s">
        <v>2332</v>
      </c>
      <c r="F4" s="658"/>
      <c r="G4" s="609"/>
      <c r="H4" s="127" t="s">
        <v>12</v>
      </c>
      <c r="I4" s="126">
        <v>4550.07</v>
      </c>
      <c r="J4" s="131"/>
    </row>
  </sheetData>
  <mergeCells count="3">
    <mergeCell ref="F1:G1"/>
    <mergeCell ref="F3:F4"/>
    <mergeCell ref="G3:G4"/>
  </mergeCells>
  <phoneticPr fontId="3" type="noConversion"/>
  <hyperlinks>
    <hyperlink ref="B3" location="' Row A'!E102" display=" RS2_TX"/>
    <hyperlink ref="B4" location="' Row A'!E103" display=" RS2_RX"/>
  </hyperlink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rgb="FF33CC33"/>
  </sheetPr>
  <dimension ref="A1:J6"/>
  <sheetViews>
    <sheetView zoomScale="115" zoomScaleNormal="115" workbookViewId="0">
      <pane xSplit="5" ySplit="1" topLeftCell="F2" activePane="bottomRight" state="frozen"/>
      <selection activeCell="G3" sqref="G3:G22"/>
      <selection pane="topRight" activeCell="G3" sqref="G3:G22"/>
      <selection pane="bottomLeft" activeCell="G3" sqref="G3:G22"/>
      <selection pane="bottomRight" activeCell="J15" sqref="J15"/>
    </sheetView>
  </sheetViews>
  <sheetFormatPr defaultRowHeight="12.75"/>
  <cols>
    <col min="2" max="2" width="20.7109375" customWidth="1"/>
    <col min="3" max="3" width="15.7109375" customWidth="1"/>
    <col min="4" max="4" width="10.7109375" customWidth="1"/>
    <col min="5" max="5" width="40.7109375" customWidth="1"/>
    <col min="6" max="7" width="15.5703125" customWidth="1"/>
    <col min="8" max="8" width="14.140625" customWidth="1"/>
    <col min="9" max="9" width="24.7109375" customWidth="1"/>
    <col min="10" max="10" width="23.5703125" customWidth="1"/>
  </cols>
  <sheetData>
    <row r="1" spans="1:10" ht="38.25" customHeight="1">
      <c r="A1" s="135" t="s">
        <v>59</v>
      </c>
      <c r="B1" s="136" t="s">
        <v>60</v>
      </c>
      <c r="C1" s="136" t="s">
        <v>61</v>
      </c>
      <c r="D1" s="136" t="s">
        <v>830</v>
      </c>
      <c r="E1" s="194" t="s">
        <v>831</v>
      </c>
      <c r="F1" s="652" t="s">
        <v>2376</v>
      </c>
      <c r="G1" s="595"/>
      <c r="H1" s="278" t="s">
        <v>2325</v>
      </c>
      <c r="I1" s="278" t="s">
        <v>2622</v>
      </c>
      <c r="J1" s="280" t="s">
        <v>2623</v>
      </c>
    </row>
    <row r="2" spans="1:10" ht="34.5" customHeight="1">
      <c r="A2" s="47"/>
      <c r="B2" s="39"/>
      <c r="C2" s="39"/>
      <c r="D2" s="39"/>
      <c r="E2" s="44"/>
      <c r="F2" s="47" t="s">
        <v>1918</v>
      </c>
      <c r="G2" s="39" t="s">
        <v>1919</v>
      </c>
      <c r="H2" s="39"/>
      <c r="I2" s="39"/>
      <c r="J2" s="48"/>
    </row>
    <row r="3" spans="1:10" ht="25.5">
      <c r="A3" s="162" t="s">
        <v>62</v>
      </c>
      <c r="B3" s="64" t="s">
        <v>63</v>
      </c>
      <c r="C3" s="95" t="s">
        <v>64</v>
      </c>
      <c r="D3" s="63" t="s">
        <v>65</v>
      </c>
      <c r="E3" s="220" t="s">
        <v>66</v>
      </c>
      <c r="F3" s="651" t="s">
        <v>2333</v>
      </c>
      <c r="G3" s="608" t="s">
        <v>2335</v>
      </c>
      <c r="H3" s="34" t="s">
        <v>12</v>
      </c>
      <c r="I3" s="36"/>
      <c r="J3" s="78"/>
    </row>
    <row r="4" spans="1:10" ht="25.5">
      <c r="A4" s="162" t="s">
        <v>67</v>
      </c>
      <c r="B4" s="64" t="s">
        <v>68</v>
      </c>
      <c r="C4" s="95" t="s">
        <v>64</v>
      </c>
      <c r="D4" s="63" t="s">
        <v>65</v>
      </c>
      <c r="E4" s="220" t="s">
        <v>66</v>
      </c>
      <c r="F4" s="603"/>
      <c r="G4" s="600"/>
      <c r="H4" s="34" t="s">
        <v>12</v>
      </c>
      <c r="I4" s="36"/>
      <c r="J4" s="78"/>
    </row>
    <row r="5" spans="1:10" ht="25.5">
      <c r="A5" s="162" t="s">
        <v>69</v>
      </c>
      <c r="B5" s="64" t="s">
        <v>70</v>
      </c>
      <c r="C5" s="95" t="s">
        <v>71</v>
      </c>
      <c r="D5" s="63" t="s">
        <v>65</v>
      </c>
      <c r="E5" s="220" t="s">
        <v>72</v>
      </c>
      <c r="F5" s="603"/>
      <c r="G5" s="600"/>
      <c r="H5" s="34" t="s">
        <v>12</v>
      </c>
      <c r="I5" s="30"/>
      <c r="J5" s="78"/>
    </row>
    <row r="6" spans="1:10" ht="27.75" customHeight="1" thickBot="1">
      <c r="A6" s="173" t="s">
        <v>73</v>
      </c>
      <c r="B6" s="163" t="s">
        <v>74</v>
      </c>
      <c r="C6" s="164" t="s">
        <v>71</v>
      </c>
      <c r="D6" s="174" t="s">
        <v>65</v>
      </c>
      <c r="E6" s="221" t="s">
        <v>72</v>
      </c>
      <c r="F6" s="658"/>
      <c r="G6" s="609"/>
      <c r="H6" s="127" t="s">
        <v>12</v>
      </c>
      <c r="I6" s="126"/>
      <c r="J6" s="131"/>
    </row>
  </sheetData>
  <mergeCells count="3">
    <mergeCell ref="F3:F6"/>
    <mergeCell ref="G3:G6"/>
    <mergeCell ref="F1:G1"/>
  </mergeCells>
  <phoneticPr fontId="3" type="noConversion"/>
  <hyperlinks>
    <hyperlink ref="B3" location="' Row A'!E99" display=" RS1_TX"/>
    <hyperlink ref="B5" location="' Row A'!E100" display=" RS1_RX"/>
    <hyperlink ref="B4" location="' Row A'!E102" display=" RS2_TX"/>
    <hyperlink ref="B6" location="' Row A'!E103" display=" RS2_RX"/>
  </hyperlinks>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rgb="FFFFC000"/>
  </sheetPr>
  <dimension ref="A1:M16"/>
  <sheetViews>
    <sheetView zoomScaleNormal="100" workbookViewId="0">
      <pane xSplit="5" ySplit="1" topLeftCell="F2" activePane="bottomRight" state="frozen"/>
      <selection activeCell="G3" sqref="G3:G22"/>
      <selection pane="topRight" activeCell="G3" sqref="G3:G22"/>
      <selection pane="bottomLeft" activeCell="G3" sqref="G3:G22"/>
      <selection pane="bottomRight" activeCell="E20" sqref="E20"/>
    </sheetView>
  </sheetViews>
  <sheetFormatPr defaultColWidth="9.140625" defaultRowHeight="12.75"/>
  <cols>
    <col min="1" max="1" width="9.140625" style="21"/>
    <col min="2" max="2" width="20.7109375" style="5" customWidth="1"/>
    <col min="3" max="3" width="15.7109375" style="5" customWidth="1"/>
    <col min="4" max="4" width="16.7109375" style="5" customWidth="1"/>
    <col min="5" max="5" width="40.7109375" style="4" customWidth="1"/>
    <col min="6" max="6" width="19.5703125" style="5" customWidth="1"/>
    <col min="7" max="7" width="18.28515625" style="5" customWidth="1"/>
    <col min="8" max="8" width="17.5703125" style="5" customWidth="1"/>
    <col min="9" max="10" width="16.7109375" style="5" customWidth="1"/>
    <col min="11" max="11" width="21.28515625" style="5" customWidth="1"/>
    <col min="12" max="12" width="24.5703125" style="5" customWidth="1"/>
    <col min="13" max="13" width="20" style="5" customWidth="1"/>
    <col min="14" max="16384" width="9.140625" style="5"/>
  </cols>
  <sheetData>
    <row r="1" spans="1:13" s="6" customFormat="1" ht="51" customHeight="1">
      <c r="A1" s="135" t="s">
        <v>1517</v>
      </c>
      <c r="B1" s="136" t="s">
        <v>1038</v>
      </c>
      <c r="C1" s="136" t="s">
        <v>1074</v>
      </c>
      <c r="D1" s="136" t="s">
        <v>830</v>
      </c>
      <c r="E1" s="194" t="s">
        <v>831</v>
      </c>
      <c r="F1" s="652" t="s">
        <v>2376</v>
      </c>
      <c r="G1" s="595"/>
      <c r="H1" s="278" t="s">
        <v>2374</v>
      </c>
      <c r="I1" s="278" t="s">
        <v>2326</v>
      </c>
      <c r="J1" s="278" t="s">
        <v>2420</v>
      </c>
      <c r="K1" s="278" t="s">
        <v>2622</v>
      </c>
      <c r="L1" s="278" t="s">
        <v>2623</v>
      </c>
      <c r="M1" s="280" t="s">
        <v>2624</v>
      </c>
    </row>
    <row r="2" spans="1:13" s="46" customFormat="1" ht="31.5" customHeight="1">
      <c r="A2" s="47"/>
      <c r="B2" s="39"/>
      <c r="C2" s="39"/>
      <c r="D2" s="39"/>
      <c r="E2" s="44"/>
      <c r="F2" s="47" t="s">
        <v>1918</v>
      </c>
      <c r="G2" s="39" t="s">
        <v>1919</v>
      </c>
      <c r="H2" s="39"/>
      <c r="I2" s="39"/>
      <c r="J2" s="39"/>
      <c r="K2" s="39"/>
      <c r="L2" s="39"/>
      <c r="M2" s="48"/>
    </row>
    <row r="3" spans="1:13" ht="24.95" customHeight="1">
      <c r="A3" s="540" t="s">
        <v>1518</v>
      </c>
      <c r="B3" s="543" t="s">
        <v>740</v>
      </c>
      <c r="C3" s="12" t="s">
        <v>240</v>
      </c>
      <c r="D3" s="12" t="s">
        <v>486</v>
      </c>
      <c r="E3" s="217" t="s">
        <v>935</v>
      </c>
      <c r="F3" s="688" t="s">
        <v>1917</v>
      </c>
      <c r="G3" s="660" t="s">
        <v>2342</v>
      </c>
      <c r="H3" s="35" t="s">
        <v>25</v>
      </c>
      <c r="I3" s="34" t="s">
        <v>12</v>
      </c>
      <c r="J3" s="35" t="s">
        <v>25</v>
      </c>
      <c r="K3" s="36"/>
      <c r="L3" s="30"/>
      <c r="M3" s="246"/>
    </row>
    <row r="4" spans="1:13" ht="24.95" customHeight="1">
      <c r="A4" s="540" t="s">
        <v>207</v>
      </c>
      <c r="B4" s="543" t="s">
        <v>1341</v>
      </c>
      <c r="C4" s="12" t="s">
        <v>237</v>
      </c>
      <c r="D4" s="12" t="s">
        <v>486</v>
      </c>
      <c r="E4" s="217" t="s">
        <v>936</v>
      </c>
      <c r="F4" s="689"/>
      <c r="G4" s="691"/>
      <c r="H4" s="35" t="s">
        <v>25</v>
      </c>
      <c r="I4" s="34" t="s">
        <v>12</v>
      </c>
      <c r="J4" s="35" t="s">
        <v>25</v>
      </c>
      <c r="K4" s="36"/>
      <c r="L4" s="30"/>
      <c r="M4" s="246"/>
    </row>
    <row r="5" spans="1:13" ht="24.95" customHeight="1">
      <c r="A5" s="539" t="s">
        <v>208</v>
      </c>
      <c r="B5" s="544" t="s">
        <v>736</v>
      </c>
      <c r="C5" s="12" t="s">
        <v>834</v>
      </c>
      <c r="D5" s="12" t="s">
        <v>486</v>
      </c>
      <c r="E5" s="217" t="s">
        <v>937</v>
      </c>
      <c r="F5" s="689"/>
      <c r="G5" s="691"/>
      <c r="H5" s="34" t="s">
        <v>12</v>
      </c>
      <c r="I5" s="35" t="s">
        <v>25</v>
      </c>
      <c r="J5" s="35" t="s">
        <v>25</v>
      </c>
      <c r="K5" s="30"/>
      <c r="L5" s="30"/>
      <c r="M5" s="246"/>
    </row>
    <row r="6" spans="1:13" ht="39.950000000000003" customHeight="1">
      <c r="A6" s="539" t="s">
        <v>1519</v>
      </c>
      <c r="B6" s="545" t="s">
        <v>2503</v>
      </c>
      <c r="C6" s="12" t="s">
        <v>1086</v>
      </c>
      <c r="D6" s="12" t="s">
        <v>486</v>
      </c>
      <c r="E6" s="217" t="s">
        <v>960</v>
      </c>
      <c r="F6" s="689"/>
      <c r="G6" s="691"/>
      <c r="H6" s="35" t="s">
        <v>25</v>
      </c>
      <c r="I6" s="34" t="s">
        <v>12</v>
      </c>
      <c r="J6" s="35" t="s">
        <v>25</v>
      </c>
      <c r="K6" s="30"/>
      <c r="L6" s="30"/>
      <c r="M6" s="246"/>
    </row>
    <row r="7" spans="1:13" s="11" customFormat="1" ht="25.5">
      <c r="A7" s="541" t="s">
        <v>30</v>
      </c>
      <c r="B7" s="546" t="s">
        <v>31</v>
      </c>
      <c r="C7" s="95" t="s">
        <v>32</v>
      </c>
      <c r="D7" s="95" t="s">
        <v>33</v>
      </c>
      <c r="E7" s="212" t="s">
        <v>34</v>
      </c>
      <c r="F7" s="689"/>
      <c r="G7" s="691"/>
      <c r="H7" s="35" t="s">
        <v>25</v>
      </c>
      <c r="I7" s="34" t="s">
        <v>12</v>
      </c>
      <c r="J7" s="35" t="s">
        <v>25</v>
      </c>
      <c r="K7" s="29"/>
      <c r="L7" s="29"/>
      <c r="M7" s="54"/>
    </row>
    <row r="8" spans="1:13" ht="24.95" customHeight="1">
      <c r="A8" s="539" t="s">
        <v>1520</v>
      </c>
      <c r="B8" s="543" t="s">
        <v>1057</v>
      </c>
      <c r="C8" s="12" t="s">
        <v>483</v>
      </c>
      <c r="D8" s="12" t="s">
        <v>486</v>
      </c>
      <c r="E8" s="217" t="s">
        <v>961</v>
      </c>
      <c r="F8" s="689"/>
      <c r="G8" s="691"/>
      <c r="H8" s="35" t="s">
        <v>25</v>
      </c>
      <c r="I8" s="34" t="s">
        <v>12</v>
      </c>
      <c r="J8" s="35" t="s">
        <v>25</v>
      </c>
      <c r="K8" s="36"/>
      <c r="L8" s="30"/>
      <c r="M8" s="246"/>
    </row>
    <row r="9" spans="1:13" s="57" customFormat="1" ht="38.25">
      <c r="A9" s="539" t="s">
        <v>35</v>
      </c>
      <c r="B9" s="543" t="s">
        <v>36</v>
      </c>
      <c r="C9" s="95" t="s">
        <v>37</v>
      </c>
      <c r="D9" s="95" t="s">
        <v>38</v>
      </c>
      <c r="E9" s="212" t="s">
        <v>39</v>
      </c>
      <c r="F9" s="689"/>
      <c r="G9" s="691"/>
      <c r="H9" s="35" t="s">
        <v>25</v>
      </c>
      <c r="I9" s="34" t="s">
        <v>12</v>
      </c>
      <c r="J9" s="35" t="s">
        <v>25</v>
      </c>
      <c r="K9" s="36"/>
      <c r="L9" s="36"/>
      <c r="M9" s="80"/>
    </row>
    <row r="10" spans="1:13" s="57" customFormat="1" ht="25.5">
      <c r="A10" s="539" t="s">
        <v>40</v>
      </c>
      <c r="B10" s="543" t="s">
        <v>41</v>
      </c>
      <c r="C10" s="95" t="s">
        <v>43</v>
      </c>
      <c r="D10" s="95" t="s">
        <v>38</v>
      </c>
      <c r="E10" s="219" t="s">
        <v>44</v>
      </c>
      <c r="F10" s="689"/>
      <c r="G10" s="691"/>
      <c r="H10" s="35" t="s">
        <v>25</v>
      </c>
      <c r="I10" s="34" t="s">
        <v>12</v>
      </c>
      <c r="J10" s="35" t="s">
        <v>25</v>
      </c>
      <c r="K10" s="36"/>
      <c r="L10" s="36"/>
      <c r="M10" s="80"/>
    </row>
    <row r="11" spans="1:13" s="57" customFormat="1" ht="51.75" thickBot="1">
      <c r="A11" s="542" t="s">
        <v>45</v>
      </c>
      <c r="B11" s="547" t="s">
        <v>46</v>
      </c>
      <c r="C11" s="164" t="s">
        <v>1221</v>
      </c>
      <c r="D11" s="164" t="s">
        <v>38</v>
      </c>
      <c r="E11" s="218" t="s">
        <v>47</v>
      </c>
      <c r="F11" s="692"/>
      <c r="G11" s="693"/>
      <c r="H11" s="132" t="s">
        <v>25</v>
      </c>
      <c r="I11" s="132" t="s">
        <v>25</v>
      </c>
      <c r="J11" s="127" t="s">
        <v>12</v>
      </c>
      <c r="K11" s="132"/>
      <c r="L11" s="132"/>
      <c r="M11" s="167"/>
    </row>
    <row r="12" spans="1:13" ht="17.25" customHeight="1">
      <c r="A12" s="775"/>
      <c r="B12" s="775"/>
      <c r="C12" s="775"/>
      <c r="D12" s="775"/>
      <c r="E12" s="775"/>
    </row>
    <row r="13" spans="1:13" ht="12.75" customHeight="1">
      <c r="A13" s="620" t="s">
        <v>170</v>
      </c>
      <c r="B13" s="620"/>
      <c r="C13" s="620"/>
      <c r="D13" s="620"/>
      <c r="E13" s="620"/>
    </row>
    <row r="14" spans="1:13" ht="12.75" customHeight="1">
      <c r="A14" s="620" t="s">
        <v>168</v>
      </c>
      <c r="B14" s="620"/>
      <c r="C14" s="620"/>
      <c r="D14" s="620"/>
      <c r="E14" s="620"/>
    </row>
    <row r="15" spans="1:13" ht="12.75" customHeight="1">
      <c r="A15" s="620" t="s">
        <v>169</v>
      </c>
      <c r="B15" s="620"/>
      <c r="C15" s="620"/>
      <c r="D15" s="620"/>
      <c r="E15" s="620"/>
    </row>
    <row r="16" spans="1:13" ht="12.75" customHeight="1">
      <c r="A16" s="620"/>
      <c r="B16" s="620"/>
      <c r="C16" s="620"/>
      <c r="D16" s="620"/>
      <c r="E16" s="620"/>
    </row>
  </sheetData>
  <mergeCells count="8">
    <mergeCell ref="F1:G1"/>
    <mergeCell ref="A15:E15"/>
    <mergeCell ref="A16:E16"/>
    <mergeCell ref="A13:E13"/>
    <mergeCell ref="A14:E14"/>
    <mergeCell ref="F3:F11"/>
    <mergeCell ref="G3:G11"/>
    <mergeCell ref="A12:E12"/>
  </mergeCells>
  <phoneticPr fontId="3" type="noConversion"/>
  <hyperlinks>
    <hyperlink ref="B8" location="' Row B'!B28" display=" WDT  "/>
    <hyperlink ref="B5" location="' Row B'!B33" display=" SPKR  "/>
    <hyperlink ref="B4" location="' Row B'!B35" display=" I2C_DAT  "/>
    <hyperlink ref="B7" location="' Row B'!E89" display=" BIOS_DIS1#"/>
    <hyperlink ref="B11" location="' Row A'!E97" display=" PP_TPM"/>
    <hyperlink ref="B9" location="' Row B'!E102" display=" FAN_PWMOUT"/>
    <hyperlink ref="B10" location="' Row B'!E103" display=" FAN_TACHIN"/>
    <hyperlink ref="B6" location="' Row A'!I35" display="' Row A'!I35"/>
    <hyperlink ref="B3" location="' Row B'!B34" display=" I2C_CK  "/>
  </hyperlinks>
  <pageMargins left="0.75" right="0.75" top="1" bottom="1" header="0.5" footer="0.5"/>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enableFormatConditionsCalculation="0">
    <tabColor indexed="40"/>
  </sheetPr>
  <dimension ref="A1:G10"/>
  <sheetViews>
    <sheetView zoomScaleNormal="100" workbookViewId="0">
      <pane xSplit="5" ySplit="1" topLeftCell="K2" activePane="bottomRight" state="frozen"/>
      <selection activeCell="G3" sqref="G3:G22"/>
      <selection pane="topRight" activeCell="G3" sqref="G3:G22"/>
      <selection pane="bottomLeft" activeCell="G3" sqref="G3:G22"/>
      <selection pane="bottomRight" activeCell="N5" sqref="N5"/>
    </sheetView>
  </sheetViews>
  <sheetFormatPr defaultColWidth="9.140625" defaultRowHeight="12.75"/>
  <cols>
    <col min="1" max="1" width="9.140625" style="4"/>
    <col min="2" max="2" width="20.7109375" style="4" customWidth="1"/>
    <col min="3" max="3" width="9.7109375" style="4" customWidth="1"/>
    <col min="4" max="4" width="10.7109375" style="4" customWidth="1"/>
    <col min="5" max="5" width="65.7109375" style="4" customWidth="1"/>
    <col min="6" max="6" width="19.140625" style="4" customWidth="1"/>
    <col min="7" max="7" width="21.7109375" style="4" customWidth="1"/>
    <col min="8" max="16384" width="9.140625" style="4"/>
  </cols>
  <sheetData>
    <row r="1" spans="1:7" s="6" customFormat="1" ht="51.75" customHeight="1">
      <c r="A1" s="135" t="s">
        <v>1039</v>
      </c>
      <c r="B1" s="136" t="s">
        <v>1040</v>
      </c>
      <c r="C1" s="136" t="s">
        <v>1074</v>
      </c>
      <c r="D1" s="136" t="s">
        <v>830</v>
      </c>
      <c r="E1" s="194" t="s">
        <v>1041</v>
      </c>
      <c r="F1" s="287" t="s">
        <v>2415</v>
      </c>
      <c r="G1" s="280" t="s">
        <v>2414</v>
      </c>
    </row>
    <row r="2" spans="1:7" ht="99.75" customHeight="1">
      <c r="A2" s="548" t="s">
        <v>577</v>
      </c>
      <c r="B2" s="546" t="s">
        <v>297</v>
      </c>
      <c r="C2" s="776" t="s">
        <v>50</v>
      </c>
      <c r="D2" s="707" t="s">
        <v>1302</v>
      </c>
      <c r="E2" s="612" t="s">
        <v>2520</v>
      </c>
      <c r="F2" s="41" t="s">
        <v>22</v>
      </c>
      <c r="G2" s="54" t="s">
        <v>25</v>
      </c>
    </row>
    <row r="3" spans="1:7" ht="99.75" customHeight="1">
      <c r="A3" s="548" t="s">
        <v>2995</v>
      </c>
      <c r="B3" s="546" t="s">
        <v>579</v>
      </c>
      <c r="C3" s="776"/>
      <c r="D3" s="707"/>
      <c r="E3" s="653"/>
      <c r="F3" s="41" t="s">
        <v>22</v>
      </c>
      <c r="G3" s="54" t="s">
        <v>25</v>
      </c>
    </row>
    <row r="4" spans="1:7" ht="99.75" customHeight="1">
      <c r="A4" s="548" t="s">
        <v>1251</v>
      </c>
      <c r="B4" s="546" t="s">
        <v>924</v>
      </c>
      <c r="C4" s="776"/>
      <c r="D4" s="707"/>
      <c r="E4" s="653"/>
      <c r="F4" s="41" t="s">
        <v>89</v>
      </c>
      <c r="G4" s="193" t="s">
        <v>12</v>
      </c>
    </row>
    <row r="5" spans="1:7" s="58" customFormat="1" ht="219.75" customHeight="1" thickBot="1">
      <c r="A5" s="549" t="s">
        <v>48</v>
      </c>
      <c r="B5" s="547" t="s">
        <v>49</v>
      </c>
      <c r="C5" s="550" t="s">
        <v>50</v>
      </c>
      <c r="D5" s="174" t="s">
        <v>1302</v>
      </c>
      <c r="E5" s="407" t="s">
        <v>2521</v>
      </c>
      <c r="F5" s="133" t="s">
        <v>25</v>
      </c>
      <c r="G5" s="142" t="s">
        <v>25</v>
      </c>
    </row>
    <row r="6" spans="1:7">
      <c r="A6" s="650"/>
      <c r="B6" s="650"/>
      <c r="C6" s="650"/>
      <c r="D6" s="650"/>
      <c r="E6" s="650"/>
    </row>
    <row r="7" spans="1:7" ht="12.75" customHeight="1">
      <c r="A7" s="620" t="s">
        <v>170</v>
      </c>
      <c r="B7" s="620"/>
      <c r="C7" s="620"/>
      <c r="D7" s="620"/>
      <c r="E7" s="620"/>
    </row>
    <row r="8" spans="1:7" ht="12.75" customHeight="1">
      <c r="A8" s="620" t="s">
        <v>168</v>
      </c>
      <c r="B8" s="620"/>
      <c r="C8" s="620"/>
      <c r="D8" s="620"/>
      <c r="E8" s="620"/>
    </row>
    <row r="9" spans="1:7" ht="12.75" customHeight="1">
      <c r="A9" s="620" t="s">
        <v>169</v>
      </c>
      <c r="B9" s="620"/>
      <c r="C9" s="620"/>
      <c r="D9" s="620"/>
      <c r="E9" s="620"/>
    </row>
    <row r="10" spans="1:7" ht="12.75" customHeight="1">
      <c r="A10" s="620"/>
      <c r="B10" s="620"/>
      <c r="C10" s="620"/>
      <c r="D10" s="620"/>
      <c r="E10" s="620"/>
    </row>
  </sheetData>
  <mergeCells count="8">
    <mergeCell ref="A9:E9"/>
    <mergeCell ref="A10:E10"/>
    <mergeCell ref="A6:E6"/>
    <mergeCell ref="C2:C4"/>
    <mergeCell ref="D2:D4"/>
    <mergeCell ref="E2:E4"/>
    <mergeCell ref="A7:E7"/>
    <mergeCell ref="A8:E8"/>
  </mergeCells>
  <phoneticPr fontId="3" type="noConversion"/>
  <hyperlinks>
    <hyperlink ref="B2" location="' Row C'!B55" display=" TYPE0#  "/>
    <hyperlink ref="B3" location="' Row C'!B58" display=" TYPE1#"/>
    <hyperlink ref="B4" location="' Row D'!B58" display=" TYPE2#"/>
    <hyperlink ref="B5" location="' Row A'!E98" display="  TYPE10#"/>
  </hyperlinks>
  <pageMargins left="0.75" right="0.75" top="1" bottom="1" header="0.5" footer="0.5"/>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enableFormatConditionsCalculation="0">
    <tabColor rgb="FF990099"/>
  </sheetPr>
  <dimension ref="A1:J15"/>
  <sheetViews>
    <sheetView zoomScaleNormal="100" workbookViewId="0">
      <pane xSplit="5" ySplit="1" topLeftCell="F2" activePane="bottomRight" state="frozen"/>
      <selection activeCell="G3" sqref="G3:G22"/>
      <selection pane="topRight" activeCell="G3" sqref="G3:G22"/>
      <selection pane="bottomLeft" activeCell="G3" sqref="G3:G22"/>
      <selection pane="bottomRight" activeCell="D41" sqref="D41"/>
    </sheetView>
  </sheetViews>
  <sheetFormatPr defaultColWidth="9.140625" defaultRowHeight="12.75"/>
  <cols>
    <col min="1" max="1" width="9.140625" style="20"/>
    <col min="2" max="2" width="19.7109375" style="4" customWidth="1"/>
    <col min="3" max="3" width="15.7109375" style="4" customWidth="1"/>
    <col min="4" max="4" width="10.7109375" style="4" customWidth="1"/>
    <col min="5" max="5" width="40.7109375" style="4" customWidth="1"/>
    <col min="6" max="6" width="17.85546875" style="4" customWidth="1"/>
    <col min="7" max="7" width="18.85546875" style="4" customWidth="1"/>
    <col min="8" max="8" width="19.42578125" style="4" customWidth="1"/>
    <col min="9" max="9" width="22.42578125" style="4" customWidth="1"/>
    <col min="10" max="10" width="24.7109375" style="4" customWidth="1"/>
    <col min="11" max="16384" width="9.140625" style="4"/>
  </cols>
  <sheetData>
    <row r="1" spans="1:10" s="6" customFormat="1" ht="51" customHeight="1">
      <c r="A1" s="135" t="s">
        <v>1480</v>
      </c>
      <c r="B1" s="136" t="s">
        <v>1481</v>
      </c>
      <c r="C1" s="136" t="s">
        <v>829</v>
      </c>
      <c r="D1" s="136" t="s">
        <v>830</v>
      </c>
      <c r="E1" s="194" t="s">
        <v>831</v>
      </c>
      <c r="F1" s="652" t="s">
        <v>2376</v>
      </c>
      <c r="G1" s="595"/>
      <c r="H1" s="278" t="s">
        <v>2379</v>
      </c>
      <c r="I1" s="278" t="s">
        <v>2622</v>
      </c>
      <c r="J1" s="280" t="s">
        <v>2623</v>
      </c>
    </row>
    <row r="2" spans="1:10" s="46" customFormat="1" ht="28.5" customHeight="1">
      <c r="A2" s="47"/>
      <c r="B2" s="39"/>
      <c r="C2" s="39"/>
      <c r="D2" s="39"/>
      <c r="E2" s="44"/>
      <c r="F2" s="47" t="s">
        <v>1918</v>
      </c>
      <c r="G2" s="39" t="s">
        <v>1919</v>
      </c>
      <c r="H2" s="39"/>
      <c r="I2" s="39"/>
      <c r="J2" s="48"/>
    </row>
    <row r="3" spans="1:10" ht="69.95" customHeight="1">
      <c r="A3" s="150" t="s">
        <v>189</v>
      </c>
      <c r="B3" s="31" t="s">
        <v>190</v>
      </c>
      <c r="C3" s="706" t="s">
        <v>470</v>
      </c>
      <c r="D3" s="706" t="s">
        <v>486</v>
      </c>
      <c r="E3" s="229" t="s">
        <v>307</v>
      </c>
      <c r="F3" s="688" t="s">
        <v>1917</v>
      </c>
      <c r="G3" s="660" t="s">
        <v>2342</v>
      </c>
      <c r="H3" s="34" t="s">
        <v>12</v>
      </c>
      <c r="I3" s="30"/>
      <c r="J3" s="78"/>
    </row>
    <row r="4" spans="1:10" ht="15" customHeight="1">
      <c r="A4" s="150" t="s">
        <v>191</v>
      </c>
      <c r="B4" s="31" t="s">
        <v>192</v>
      </c>
      <c r="C4" s="706"/>
      <c r="D4" s="706"/>
      <c r="E4" s="777" t="s">
        <v>563</v>
      </c>
      <c r="F4" s="689"/>
      <c r="G4" s="691"/>
      <c r="H4" s="34" t="s">
        <v>12</v>
      </c>
      <c r="I4" s="30"/>
      <c r="J4" s="78"/>
    </row>
    <row r="5" spans="1:10" ht="15" customHeight="1">
      <c r="A5" s="150" t="s">
        <v>193</v>
      </c>
      <c r="B5" s="31" t="s">
        <v>194</v>
      </c>
      <c r="C5" s="706"/>
      <c r="D5" s="706"/>
      <c r="E5" s="778"/>
      <c r="F5" s="689"/>
      <c r="G5" s="691"/>
      <c r="H5" s="34" t="s">
        <v>12</v>
      </c>
      <c r="I5" s="30"/>
      <c r="J5" s="78"/>
    </row>
    <row r="6" spans="1:10" ht="15" customHeight="1">
      <c r="A6" s="150" t="s">
        <v>195</v>
      </c>
      <c r="B6" s="31" t="s">
        <v>196</v>
      </c>
      <c r="C6" s="706"/>
      <c r="D6" s="706"/>
      <c r="E6" s="778"/>
      <c r="F6" s="689"/>
      <c r="G6" s="691"/>
      <c r="H6" s="34" t="s">
        <v>12</v>
      </c>
      <c r="I6" s="30"/>
      <c r="J6" s="78"/>
    </row>
    <row r="7" spans="1:10" ht="69.95" customHeight="1">
      <c r="A7" s="150" t="s">
        <v>197</v>
      </c>
      <c r="B7" s="31" t="s">
        <v>198</v>
      </c>
      <c r="C7" s="706" t="s">
        <v>929</v>
      </c>
      <c r="D7" s="706" t="s">
        <v>294</v>
      </c>
      <c r="E7" s="229" t="s">
        <v>308</v>
      </c>
      <c r="F7" s="689"/>
      <c r="G7" s="691"/>
      <c r="H7" s="34" t="s">
        <v>12</v>
      </c>
      <c r="I7" s="30"/>
      <c r="J7" s="78"/>
    </row>
    <row r="8" spans="1:10" ht="15" customHeight="1">
      <c r="A8" s="150" t="s">
        <v>199</v>
      </c>
      <c r="B8" s="31" t="s">
        <v>200</v>
      </c>
      <c r="C8" s="706"/>
      <c r="D8" s="706"/>
      <c r="E8" s="777" t="s">
        <v>564</v>
      </c>
      <c r="F8" s="689"/>
      <c r="G8" s="691"/>
      <c r="H8" s="34" t="s">
        <v>12</v>
      </c>
      <c r="I8" s="30"/>
      <c r="J8" s="78"/>
    </row>
    <row r="9" spans="1:10" ht="15" customHeight="1">
      <c r="A9" s="150" t="s">
        <v>201</v>
      </c>
      <c r="B9" s="31" t="s">
        <v>202</v>
      </c>
      <c r="C9" s="706"/>
      <c r="D9" s="706"/>
      <c r="E9" s="778"/>
      <c r="F9" s="689"/>
      <c r="G9" s="691"/>
      <c r="H9" s="34" t="s">
        <v>12</v>
      </c>
      <c r="I9" s="30"/>
      <c r="J9" s="78"/>
    </row>
    <row r="10" spans="1:10" ht="15" customHeight="1" thickBot="1">
      <c r="A10" s="151" t="s">
        <v>203</v>
      </c>
      <c r="B10" s="152" t="s">
        <v>204</v>
      </c>
      <c r="C10" s="780"/>
      <c r="D10" s="780"/>
      <c r="E10" s="779"/>
      <c r="F10" s="692"/>
      <c r="G10" s="693"/>
      <c r="H10" s="127" t="s">
        <v>12</v>
      </c>
      <c r="I10" s="126"/>
      <c r="J10" s="131"/>
    </row>
    <row r="11" spans="1:10">
      <c r="A11" s="650"/>
      <c r="B11" s="650"/>
      <c r="C11" s="650"/>
      <c r="D11" s="650"/>
      <c r="E11" s="650"/>
    </row>
    <row r="12" spans="1:10" ht="12.75" customHeight="1">
      <c r="A12" s="620" t="s">
        <v>170</v>
      </c>
      <c r="B12" s="620"/>
      <c r="C12" s="620"/>
      <c r="D12" s="620"/>
      <c r="E12" s="620"/>
    </row>
    <row r="13" spans="1:10" ht="12.75" customHeight="1">
      <c r="A13" s="620" t="s">
        <v>168</v>
      </c>
      <c r="B13" s="620"/>
      <c r="C13" s="620"/>
      <c r="D13" s="620"/>
      <c r="E13" s="620"/>
    </row>
    <row r="14" spans="1:10" ht="12.75" customHeight="1">
      <c r="A14" s="620" t="s">
        <v>169</v>
      </c>
      <c r="B14" s="620"/>
      <c r="C14" s="620"/>
      <c r="D14" s="620"/>
      <c r="E14" s="620"/>
    </row>
    <row r="15" spans="1:10" ht="12.75" customHeight="1">
      <c r="A15" s="620"/>
      <c r="B15" s="620"/>
      <c r="C15" s="620"/>
      <c r="D15" s="620"/>
      <c r="E15" s="620"/>
    </row>
  </sheetData>
  <mergeCells count="14">
    <mergeCell ref="A14:E14"/>
    <mergeCell ref="A15:E15"/>
    <mergeCell ref="A11:E11"/>
    <mergeCell ref="E8:E10"/>
    <mergeCell ref="A13:E13"/>
    <mergeCell ref="A12:E12"/>
    <mergeCell ref="C7:C10"/>
    <mergeCell ref="D7:D10"/>
    <mergeCell ref="F1:G1"/>
    <mergeCell ref="G3:G10"/>
    <mergeCell ref="C3:C6"/>
    <mergeCell ref="D3:D6"/>
    <mergeCell ref="E4:E6"/>
    <mergeCell ref="F3:F10"/>
  </mergeCells>
  <phoneticPr fontId="3" type="noConversion"/>
  <hyperlinks>
    <hyperlink ref="B7" location="' Row A'!B55" display=" GPI0"/>
    <hyperlink ref="B8" location="' Row A'!B64" display=" GPI1"/>
    <hyperlink ref="B9" location="' Row A'!B68" display=" GPI2"/>
    <hyperlink ref="B10" location="' Row A'!B86" display=" GPI3"/>
    <hyperlink ref="B3" location="' Row A'!B94" display=" GPO0"/>
    <hyperlink ref="B4" location="' Row B'!B55" display=" GPO1"/>
    <hyperlink ref="B5" location="' Row B'!B58" display=" GPO2"/>
    <hyperlink ref="B6" location="' Row B'!B64" display=" GPO3"/>
  </hyperlinks>
  <pageMargins left="0.75" right="0.75" top="1" bottom="1" header="0.5" footer="0.5"/>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tabColor indexed="45"/>
  </sheetPr>
  <dimension ref="A1:K28"/>
  <sheetViews>
    <sheetView zoomScaleNormal="100" workbookViewId="0">
      <pane xSplit="5" ySplit="2" topLeftCell="F12" activePane="bottomRight" state="frozen"/>
      <selection activeCell="G3" sqref="G3:G22"/>
      <selection pane="topRight" activeCell="G3" sqref="G3:G22"/>
      <selection pane="bottomLeft" activeCell="G3" sqref="G3:G22"/>
      <selection pane="bottomRight" activeCell="C6" sqref="C6"/>
    </sheetView>
  </sheetViews>
  <sheetFormatPr defaultColWidth="9.140625" defaultRowHeight="12.75"/>
  <cols>
    <col min="1" max="1" width="9.140625" style="23"/>
    <col min="2" max="2" width="20.7109375" style="3" customWidth="1"/>
    <col min="3" max="3" width="15.7109375" style="3" customWidth="1"/>
    <col min="4" max="4" width="14.7109375" style="3" customWidth="1"/>
    <col min="5" max="5" width="40.7109375" style="3" customWidth="1"/>
    <col min="6" max="6" width="16.7109375" style="3" customWidth="1"/>
    <col min="7" max="7" width="18.140625" style="3" customWidth="1"/>
    <col min="8" max="8" width="17.28515625" style="3" customWidth="1"/>
    <col min="9" max="9" width="14.28515625" style="3" customWidth="1"/>
    <col min="10" max="10" width="20.5703125" style="3" customWidth="1"/>
    <col min="11" max="11" width="23.5703125" style="3" customWidth="1"/>
    <col min="12" max="16384" width="9.140625" style="3"/>
  </cols>
  <sheetData>
    <row r="1" spans="1:11" s="6" customFormat="1" ht="52.5" customHeight="1">
      <c r="A1" s="135" t="s">
        <v>1207</v>
      </c>
      <c r="B1" s="136" t="s">
        <v>1208</v>
      </c>
      <c r="C1" s="136" t="s">
        <v>1209</v>
      </c>
      <c r="D1" s="136" t="s">
        <v>830</v>
      </c>
      <c r="E1" s="194" t="s">
        <v>831</v>
      </c>
      <c r="F1" s="652" t="s">
        <v>2377</v>
      </c>
      <c r="G1" s="595"/>
      <c r="H1" s="278" t="s">
        <v>2374</v>
      </c>
      <c r="I1" s="278" t="s">
        <v>2326</v>
      </c>
      <c r="J1" s="278" t="s">
        <v>2622</v>
      </c>
      <c r="K1" s="280" t="s">
        <v>2623</v>
      </c>
    </row>
    <row r="2" spans="1:11" s="46" customFormat="1" ht="30.75" customHeight="1">
      <c r="A2" s="47"/>
      <c r="B2" s="39"/>
      <c r="C2" s="39"/>
      <c r="D2" s="39"/>
      <c r="E2" s="44"/>
      <c r="F2" s="47" t="s">
        <v>1918</v>
      </c>
      <c r="G2" s="39" t="s">
        <v>1919</v>
      </c>
      <c r="H2" s="39"/>
      <c r="I2" s="39"/>
      <c r="J2" s="39"/>
      <c r="K2" s="48"/>
    </row>
    <row r="3" spans="1:11" ht="25.5">
      <c r="A3" s="150" t="s">
        <v>825</v>
      </c>
      <c r="B3" s="31" t="s">
        <v>1289</v>
      </c>
      <c r="C3" s="16" t="s">
        <v>1084</v>
      </c>
      <c r="D3" s="16" t="s">
        <v>715</v>
      </c>
      <c r="E3" s="215" t="s">
        <v>1085</v>
      </c>
      <c r="F3" s="688" t="s">
        <v>1927</v>
      </c>
      <c r="G3" s="660" t="s">
        <v>2342</v>
      </c>
      <c r="H3" s="29" t="s">
        <v>25</v>
      </c>
      <c r="I3" s="34" t="s">
        <v>12</v>
      </c>
      <c r="J3" s="30"/>
      <c r="K3" s="54"/>
    </row>
    <row r="4" spans="1:11" ht="51" customHeight="1">
      <c r="A4" s="150" t="s">
        <v>209</v>
      </c>
      <c r="B4" s="31" t="s">
        <v>128</v>
      </c>
      <c r="C4" s="16" t="s">
        <v>1086</v>
      </c>
      <c r="D4" s="16" t="s">
        <v>715</v>
      </c>
      <c r="E4" s="215" t="s">
        <v>296</v>
      </c>
      <c r="F4" s="689"/>
      <c r="G4" s="691"/>
      <c r="H4" s="34" t="s">
        <v>12</v>
      </c>
      <c r="I4" s="29" t="s">
        <v>25</v>
      </c>
      <c r="J4" s="30"/>
      <c r="K4" s="78"/>
    </row>
    <row r="5" spans="1:11" ht="114.75">
      <c r="A5" s="150" t="s">
        <v>1661</v>
      </c>
      <c r="B5" s="31" t="s">
        <v>210</v>
      </c>
      <c r="C5" s="16" t="s">
        <v>834</v>
      </c>
      <c r="D5" s="16" t="s">
        <v>715</v>
      </c>
      <c r="E5" s="216" t="s">
        <v>835</v>
      </c>
      <c r="F5" s="689"/>
      <c r="G5" s="691"/>
      <c r="H5" s="34" t="s">
        <v>12</v>
      </c>
      <c r="I5" s="29" t="s">
        <v>25</v>
      </c>
      <c r="J5" s="36"/>
      <c r="K5" s="80"/>
    </row>
    <row r="6" spans="1:11" ht="25.5">
      <c r="A6" s="150" t="s">
        <v>590</v>
      </c>
      <c r="B6" s="31" t="s">
        <v>130</v>
      </c>
      <c r="C6" s="16" t="s">
        <v>836</v>
      </c>
      <c r="D6" s="16" t="s">
        <v>486</v>
      </c>
      <c r="E6" s="215" t="s">
        <v>176</v>
      </c>
      <c r="F6" s="689"/>
      <c r="G6" s="691"/>
      <c r="H6" s="29" t="s">
        <v>25</v>
      </c>
      <c r="I6" s="34" t="s">
        <v>12</v>
      </c>
      <c r="J6" s="30"/>
      <c r="K6" s="78"/>
    </row>
    <row r="7" spans="1:11" ht="25.5">
      <c r="A7" s="781" t="s">
        <v>826</v>
      </c>
      <c r="B7" s="783" t="s">
        <v>2508</v>
      </c>
      <c r="C7" s="785" t="s">
        <v>2504</v>
      </c>
      <c r="D7" s="16" t="s">
        <v>715</v>
      </c>
      <c r="E7" s="215" t="s">
        <v>228</v>
      </c>
      <c r="F7" s="689"/>
      <c r="G7" s="691"/>
      <c r="H7" s="34" t="s">
        <v>12</v>
      </c>
      <c r="I7" s="29" t="s">
        <v>25</v>
      </c>
      <c r="J7" s="30"/>
      <c r="K7" s="78"/>
    </row>
    <row r="8" spans="1:11" ht="63.75">
      <c r="A8" s="782"/>
      <c r="B8" s="784"/>
      <c r="C8" s="786"/>
      <c r="D8" s="259" t="s">
        <v>2505</v>
      </c>
      <c r="E8" s="358" t="s">
        <v>2507</v>
      </c>
      <c r="F8" s="689"/>
      <c r="G8" s="691"/>
      <c r="H8" s="362" t="s">
        <v>25</v>
      </c>
      <c r="I8" s="362" t="s">
        <v>25</v>
      </c>
      <c r="J8" s="368"/>
      <c r="K8" s="78"/>
    </row>
    <row r="9" spans="1:11" ht="25.5">
      <c r="A9" s="175" t="s">
        <v>1190</v>
      </c>
      <c r="B9" s="31" t="s">
        <v>160</v>
      </c>
      <c r="C9" s="16" t="s">
        <v>834</v>
      </c>
      <c r="D9" s="16" t="s">
        <v>715</v>
      </c>
      <c r="E9" s="215" t="s">
        <v>177</v>
      </c>
      <c r="F9" s="689"/>
      <c r="G9" s="691"/>
      <c r="H9" s="29" t="s">
        <v>25</v>
      </c>
      <c r="I9" s="34" t="s">
        <v>12</v>
      </c>
      <c r="J9" s="30"/>
      <c r="K9" s="78"/>
    </row>
    <row r="10" spans="1:11" ht="25.5">
      <c r="A10" s="175" t="s">
        <v>1191</v>
      </c>
      <c r="B10" s="31" t="s">
        <v>274</v>
      </c>
      <c r="C10" s="16" t="s">
        <v>834</v>
      </c>
      <c r="D10" s="16" t="s">
        <v>715</v>
      </c>
      <c r="E10" s="358" t="s">
        <v>2506</v>
      </c>
      <c r="F10" s="689"/>
      <c r="G10" s="691"/>
      <c r="H10" s="331" t="s">
        <v>2378</v>
      </c>
      <c r="I10" s="34" t="s">
        <v>12</v>
      </c>
      <c r="J10" s="30"/>
      <c r="K10" s="78"/>
    </row>
    <row r="11" spans="1:11" ht="38.25">
      <c r="A11" s="175" t="s">
        <v>1192</v>
      </c>
      <c r="B11" s="31" t="s">
        <v>996</v>
      </c>
      <c r="C11" s="16" t="s">
        <v>834</v>
      </c>
      <c r="D11" s="16" t="s">
        <v>715</v>
      </c>
      <c r="E11" s="215" t="s">
        <v>178</v>
      </c>
      <c r="F11" s="689"/>
      <c r="G11" s="691"/>
      <c r="H11" s="327" t="s">
        <v>25</v>
      </c>
      <c r="I11" s="34" t="s">
        <v>12</v>
      </c>
      <c r="J11" s="30"/>
      <c r="K11" s="78"/>
    </row>
    <row r="12" spans="1:11" ht="25.5">
      <c r="A12" s="175" t="s">
        <v>823</v>
      </c>
      <c r="B12" s="31" t="s">
        <v>757</v>
      </c>
      <c r="C12" s="16" t="s">
        <v>1086</v>
      </c>
      <c r="D12" s="16" t="s">
        <v>715</v>
      </c>
      <c r="E12" s="215" t="s">
        <v>179</v>
      </c>
      <c r="F12" s="689"/>
      <c r="G12" s="691"/>
      <c r="H12" s="34" t="s">
        <v>12</v>
      </c>
      <c r="I12" s="29" t="s">
        <v>25</v>
      </c>
      <c r="J12" s="30"/>
      <c r="K12" s="54"/>
    </row>
    <row r="13" spans="1:11" ht="50.1" customHeight="1">
      <c r="A13" s="175" t="s">
        <v>824</v>
      </c>
      <c r="B13" s="31" t="s">
        <v>758</v>
      </c>
      <c r="C13" s="16" t="s">
        <v>1086</v>
      </c>
      <c r="D13" s="16" t="s">
        <v>715</v>
      </c>
      <c r="E13" s="215" t="s">
        <v>180</v>
      </c>
      <c r="F13" s="689"/>
      <c r="G13" s="691"/>
      <c r="H13" s="29" t="s">
        <v>25</v>
      </c>
      <c r="I13" s="34" t="s">
        <v>12</v>
      </c>
      <c r="J13" s="30"/>
      <c r="K13" s="78"/>
    </row>
    <row r="14" spans="1:11" ht="25.5">
      <c r="A14" s="175" t="s">
        <v>1193</v>
      </c>
      <c r="B14" s="31" t="s">
        <v>1055</v>
      </c>
      <c r="C14" s="16" t="s">
        <v>836</v>
      </c>
      <c r="D14" s="16" t="s">
        <v>715</v>
      </c>
      <c r="E14" s="215" t="s">
        <v>181</v>
      </c>
      <c r="F14" s="689"/>
      <c r="G14" s="691"/>
      <c r="H14" s="29" t="s">
        <v>25</v>
      </c>
      <c r="I14" s="34" t="s">
        <v>12</v>
      </c>
      <c r="J14" s="30"/>
      <c r="K14" s="78"/>
    </row>
    <row r="15" spans="1:11" ht="25.5">
      <c r="A15" s="147" t="s">
        <v>1660</v>
      </c>
      <c r="B15" s="32" t="s">
        <v>1211</v>
      </c>
      <c r="C15" s="16" t="s">
        <v>1086</v>
      </c>
      <c r="D15" s="16" t="s">
        <v>486</v>
      </c>
      <c r="E15" s="215" t="s">
        <v>182</v>
      </c>
      <c r="F15" s="689"/>
      <c r="G15" s="691"/>
      <c r="H15" s="29" t="s">
        <v>25</v>
      </c>
      <c r="I15" s="34" t="s">
        <v>12</v>
      </c>
      <c r="J15" s="30"/>
      <c r="K15" s="78"/>
    </row>
    <row r="16" spans="1:11" ht="25.5">
      <c r="A16" s="147" t="s">
        <v>1194</v>
      </c>
      <c r="B16" s="31" t="s">
        <v>1365</v>
      </c>
      <c r="C16" s="16" t="s">
        <v>834</v>
      </c>
      <c r="D16" s="16" t="s">
        <v>486</v>
      </c>
      <c r="E16" s="215" t="s">
        <v>236</v>
      </c>
      <c r="F16" s="690"/>
      <c r="G16" s="661"/>
      <c r="H16" s="34" t="s">
        <v>12</v>
      </c>
      <c r="I16" s="29" t="s">
        <v>25</v>
      </c>
      <c r="J16" s="30"/>
      <c r="K16" s="78"/>
    </row>
    <row r="17" spans="1:11" ht="38.25">
      <c r="A17" s="147" t="s">
        <v>1196</v>
      </c>
      <c r="B17" s="31" t="s">
        <v>205</v>
      </c>
      <c r="C17" s="16" t="s">
        <v>237</v>
      </c>
      <c r="D17" s="16" t="s">
        <v>715</v>
      </c>
      <c r="E17" s="215" t="s">
        <v>238</v>
      </c>
      <c r="F17" s="788" t="s">
        <v>1826</v>
      </c>
      <c r="G17" s="789"/>
      <c r="H17" s="789"/>
      <c r="I17" s="789"/>
      <c r="J17" s="789"/>
      <c r="K17" s="790"/>
    </row>
    <row r="18" spans="1:11" ht="38.25">
      <c r="A18" s="147" t="s">
        <v>206</v>
      </c>
      <c r="B18" s="338" t="s">
        <v>227</v>
      </c>
      <c r="C18" s="16" t="s">
        <v>237</v>
      </c>
      <c r="D18" s="16" t="s">
        <v>715</v>
      </c>
      <c r="E18" s="215" t="s">
        <v>239</v>
      </c>
      <c r="F18" s="791"/>
      <c r="G18" s="792"/>
      <c r="H18" s="792"/>
      <c r="I18" s="792"/>
      <c r="J18" s="792"/>
      <c r="K18" s="793"/>
    </row>
    <row r="19" spans="1:11" ht="63.75">
      <c r="A19" s="147" t="s">
        <v>1197</v>
      </c>
      <c r="B19" s="338" t="s">
        <v>162</v>
      </c>
      <c r="C19" s="16" t="s">
        <v>1086</v>
      </c>
      <c r="D19" s="16" t="s">
        <v>715</v>
      </c>
      <c r="E19" s="215" t="s">
        <v>144</v>
      </c>
      <c r="F19" s="263" t="s">
        <v>1923</v>
      </c>
      <c r="G19" s="264" t="s">
        <v>2342</v>
      </c>
      <c r="H19" s="363" t="s">
        <v>12</v>
      </c>
      <c r="I19" s="362" t="s">
        <v>25</v>
      </c>
      <c r="J19" s="30"/>
      <c r="K19" s="78"/>
    </row>
    <row r="20" spans="1:11" ht="38.25">
      <c r="A20" s="377" t="s">
        <v>2457</v>
      </c>
      <c r="B20" s="338" t="s">
        <v>2433</v>
      </c>
      <c r="C20" s="259" t="s">
        <v>2434</v>
      </c>
      <c r="D20" s="259" t="s">
        <v>2436</v>
      </c>
      <c r="E20" s="346" t="s">
        <v>2437</v>
      </c>
      <c r="F20" s="688" t="s">
        <v>1917</v>
      </c>
      <c r="G20" s="660" t="s">
        <v>2342</v>
      </c>
      <c r="H20" s="362" t="s">
        <v>25</v>
      </c>
      <c r="I20" s="362" t="s">
        <v>25</v>
      </c>
      <c r="J20" s="22"/>
      <c r="K20" s="406"/>
    </row>
    <row r="21" spans="1:11" s="58" customFormat="1" ht="38.25">
      <c r="A21" s="176" t="s">
        <v>51</v>
      </c>
      <c r="B21" s="99" t="s">
        <v>52</v>
      </c>
      <c r="C21" s="95" t="s">
        <v>42</v>
      </c>
      <c r="D21" s="95" t="s">
        <v>53</v>
      </c>
      <c r="E21" s="212" t="s">
        <v>54</v>
      </c>
      <c r="F21" s="689"/>
      <c r="G21" s="691"/>
      <c r="H21" s="362" t="s">
        <v>25</v>
      </c>
      <c r="I21" s="405" t="s">
        <v>12</v>
      </c>
      <c r="J21" s="22"/>
      <c r="K21" s="406"/>
    </row>
    <row r="22" spans="1:11" s="58" customFormat="1" ht="51.75" thickBot="1">
      <c r="A22" s="177" t="s">
        <v>55</v>
      </c>
      <c r="B22" s="166" t="s">
        <v>56</v>
      </c>
      <c r="C22" s="164" t="s">
        <v>57</v>
      </c>
      <c r="D22" s="164" t="s">
        <v>2435</v>
      </c>
      <c r="E22" s="218" t="s">
        <v>58</v>
      </c>
      <c r="F22" s="692"/>
      <c r="G22" s="693"/>
      <c r="H22" s="128" t="s">
        <v>25</v>
      </c>
      <c r="I22" s="367" t="s">
        <v>12</v>
      </c>
      <c r="J22" s="159"/>
      <c r="K22" s="170"/>
    </row>
    <row r="23" spans="1:11">
      <c r="A23" s="774"/>
      <c r="B23" s="774"/>
      <c r="C23" s="774"/>
      <c r="D23" s="774"/>
      <c r="E23" s="774"/>
    </row>
    <row r="24" spans="1:11" ht="12.75" customHeight="1">
      <c r="A24" s="620" t="s">
        <v>170</v>
      </c>
      <c r="B24" s="620"/>
      <c r="C24" s="620"/>
      <c r="D24" s="620"/>
      <c r="E24" s="620"/>
    </row>
    <row r="25" spans="1:11" ht="12.75" customHeight="1">
      <c r="A25" s="620" t="s">
        <v>168</v>
      </c>
      <c r="B25" s="620"/>
      <c r="C25" s="620"/>
      <c r="D25" s="620"/>
      <c r="E25" s="620"/>
    </row>
    <row r="26" spans="1:11" ht="12.75" customHeight="1">
      <c r="A26" s="620" t="s">
        <v>169</v>
      </c>
      <c r="B26" s="620"/>
      <c r="C26" s="620"/>
      <c r="D26" s="620"/>
      <c r="E26" s="620"/>
    </row>
    <row r="27" spans="1:11" ht="12.75" customHeight="1">
      <c r="A27" s="787" t="s">
        <v>2408</v>
      </c>
      <c r="B27" s="787"/>
      <c r="C27" s="787"/>
      <c r="D27" s="787"/>
      <c r="E27" s="787"/>
    </row>
    <row r="28" spans="1:11">
      <c r="A28" s="3"/>
    </row>
  </sheetData>
  <mergeCells count="14">
    <mergeCell ref="F1:G1"/>
    <mergeCell ref="F17:K18"/>
    <mergeCell ref="F3:F16"/>
    <mergeCell ref="G3:G16"/>
    <mergeCell ref="F20:F22"/>
    <mergeCell ref="G20:G22"/>
    <mergeCell ref="A7:A8"/>
    <mergeCell ref="B7:B8"/>
    <mergeCell ref="C7:C8"/>
    <mergeCell ref="A27:E27"/>
    <mergeCell ref="A24:E24"/>
    <mergeCell ref="A25:E25"/>
    <mergeCell ref="A26:E26"/>
    <mergeCell ref="A23:E23"/>
  </mergeCells>
  <phoneticPr fontId="3" type="noConversion"/>
  <hyperlinks>
    <hyperlink ref="B9" location="' Row A'!B16" display=" SUS_S3#  "/>
    <hyperlink ref="B10" location="' Row A'!B19" display=" SUS_S4#  "/>
    <hyperlink ref="B11" location="' Row A'!B25" display=" SUS_S5#  "/>
    <hyperlink ref="B14" location="' Row A'!B28" display=" BATLOW#  "/>
    <hyperlink ref="B16" location="' Row A'!B36" display=" THERMTRIP#  "/>
    <hyperlink ref="B3" location="' Row B'!B13" display=" PWRBTN#  "/>
    <hyperlink ref="B17" location="' Row B'!B14" display=" SMB_CLK  "/>
    <hyperlink ref="B18" location="' Row B'!B15" display=" SMB_DAT  "/>
    <hyperlink ref="B19" location="' Row B'!B16" display=" SMB_ALERT#  "/>
    <hyperlink ref="B7" location="' Row B'!B19" display=" SUS_STAT#  "/>
    <hyperlink ref="B6" location="' Row B'!B25" display=" PWR_OK  "/>
    <hyperlink ref="B15" location="' Row B'!B36" display=" THRM#"/>
    <hyperlink ref="B5" location="' Row B'!B51" display=" CB_RESET#  "/>
    <hyperlink ref="B12" location="' Row B'!B67" display=" WAKE0#  "/>
    <hyperlink ref="B13" location="' Row B'!B68" display=" WAKE1#  "/>
    <hyperlink ref="B4" location="' Row B'!B50" display=" SYS_RESET#  "/>
    <hyperlink ref="B21" location="' Row A'!E104" display=" LID#1  "/>
    <hyperlink ref="B22" location="' Row B'!E104" display=" SLEEP#1  "/>
    <hyperlink ref="B20" location="' Row C'!G68" display=" RAPID_SHUTDOWN"/>
    <hyperlink ref="B7:B8" location="' Row B'!I19" display="' Row B'!I19"/>
  </hyperlinks>
  <pageMargins left="0.75" right="0.75" top="0.55000000000000004" bottom="0.54" header="0.5" footer="0.5"/>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enableFormatConditionsCalculation="0">
    <tabColor rgb="FFFFFF66"/>
  </sheetPr>
  <dimension ref="A1:J12"/>
  <sheetViews>
    <sheetView zoomScale="85" zoomScaleNormal="85" workbookViewId="0">
      <pane xSplit="5" ySplit="2" topLeftCell="F3" activePane="bottomRight" state="frozen"/>
      <selection activeCell="G3" sqref="G3:G22"/>
      <selection pane="topRight" activeCell="G3" sqref="G3:G22"/>
      <selection pane="bottomLeft" activeCell="G3" sqref="G3:G22"/>
      <selection pane="bottomRight" activeCell="C14" sqref="C14"/>
    </sheetView>
  </sheetViews>
  <sheetFormatPr defaultColWidth="9.140625" defaultRowHeight="12.75"/>
  <cols>
    <col min="1" max="1" width="27.5703125" style="20" bestFit="1" customWidth="1"/>
    <col min="2" max="2" width="20.7109375" style="4" customWidth="1"/>
    <col min="3" max="3" width="15.7109375" style="4" customWidth="1"/>
    <col min="4" max="4" width="10.7109375" style="4" customWidth="1"/>
    <col min="5" max="5" width="40.7109375" style="4" customWidth="1"/>
    <col min="6" max="6" width="14.85546875" style="4" customWidth="1"/>
    <col min="7" max="7" width="15.28515625" style="4" customWidth="1"/>
    <col min="8" max="8" width="20.140625" style="4" customWidth="1"/>
    <col min="9" max="9" width="12.5703125" style="4" customWidth="1"/>
    <col min="10" max="16384" width="9.140625" style="4"/>
  </cols>
  <sheetData>
    <row r="1" spans="1:10" s="26" customFormat="1" ht="51" customHeight="1">
      <c r="A1" s="135" t="s">
        <v>1431</v>
      </c>
      <c r="B1" s="136" t="s">
        <v>1206</v>
      </c>
      <c r="C1" s="136" t="s">
        <v>1074</v>
      </c>
      <c r="D1" s="136" t="s">
        <v>830</v>
      </c>
      <c r="E1" s="240" t="s">
        <v>831</v>
      </c>
      <c r="F1" s="652" t="s">
        <v>2397</v>
      </c>
      <c r="G1" s="595"/>
      <c r="H1" s="278" t="s">
        <v>2622</v>
      </c>
      <c r="I1" s="595" t="s">
        <v>2623</v>
      </c>
      <c r="J1" s="805"/>
    </row>
    <row r="2" spans="1:10" s="52" customFormat="1">
      <c r="A2" s="187"/>
      <c r="B2" s="188"/>
      <c r="C2" s="188"/>
      <c r="D2" s="188"/>
      <c r="E2" s="48"/>
      <c r="F2" s="47" t="s">
        <v>16</v>
      </c>
      <c r="G2" s="39" t="s">
        <v>14</v>
      </c>
      <c r="H2" s="39"/>
      <c r="I2" s="723"/>
      <c r="J2" s="806"/>
    </row>
    <row r="3" spans="1:10" ht="65.099999999999994" customHeight="1">
      <c r="A3" s="235" t="s">
        <v>1213</v>
      </c>
      <c r="B3" s="236" t="s">
        <v>1009</v>
      </c>
      <c r="C3" s="234" t="s">
        <v>822</v>
      </c>
      <c r="D3" s="234" t="s">
        <v>1302</v>
      </c>
      <c r="E3" s="241" t="s">
        <v>469</v>
      </c>
      <c r="F3" s="297" t="s">
        <v>2323</v>
      </c>
      <c r="G3" s="186" t="s">
        <v>13</v>
      </c>
      <c r="H3" s="30"/>
      <c r="I3" s="655" t="s">
        <v>12</v>
      </c>
      <c r="J3" s="807"/>
    </row>
    <row r="4" spans="1:10" ht="104.1" customHeight="1">
      <c r="A4" s="235" t="s">
        <v>1212</v>
      </c>
      <c r="B4" s="520" t="s">
        <v>87</v>
      </c>
      <c r="C4" s="234" t="s">
        <v>822</v>
      </c>
      <c r="D4" s="234" t="s">
        <v>1302</v>
      </c>
      <c r="E4" s="241" t="s">
        <v>284</v>
      </c>
      <c r="F4" s="297" t="s">
        <v>2323</v>
      </c>
      <c r="G4" s="186" t="s">
        <v>13</v>
      </c>
      <c r="H4" s="30"/>
      <c r="I4" s="655" t="s">
        <v>12</v>
      </c>
      <c r="J4" s="807"/>
    </row>
    <row r="5" spans="1:10" ht="22.5" customHeight="1">
      <c r="A5" s="801" t="s">
        <v>1195</v>
      </c>
      <c r="B5" s="794" t="s">
        <v>292</v>
      </c>
      <c r="C5" s="797" t="s">
        <v>822</v>
      </c>
      <c r="D5" s="797" t="s">
        <v>1302</v>
      </c>
      <c r="E5" s="799" t="s">
        <v>212</v>
      </c>
      <c r="F5" s="189" t="s">
        <v>1825</v>
      </c>
      <c r="G5" s="186" t="s">
        <v>13</v>
      </c>
      <c r="H5" s="808"/>
      <c r="I5" s="655" t="s">
        <v>12</v>
      </c>
      <c r="J5" s="807"/>
    </row>
    <row r="6" spans="1:10" ht="26.1" customHeight="1">
      <c r="A6" s="802"/>
      <c r="B6" s="795"/>
      <c r="C6" s="798"/>
      <c r="D6" s="798"/>
      <c r="E6" s="800"/>
      <c r="F6" s="237" t="s">
        <v>15</v>
      </c>
      <c r="G6" s="186" t="s">
        <v>17</v>
      </c>
      <c r="H6" s="808"/>
      <c r="I6" s="655"/>
      <c r="J6" s="807"/>
    </row>
    <row r="7" spans="1:10" ht="143.1" customHeight="1" thickBot="1">
      <c r="A7" s="242" t="s">
        <v>1214</v>
      </c>
      <c r="B7" s="144" t="s">
        <v>213</v>
      </c>
      <c r="C7" s="144" t="s">
        <v>295</v>
      </c>
      <c r="D7" s="144" t="s">
        <v>1302</v>
      </c>
      <c r="E7" s="243" t="s">
        <v>214</v>
      </c>
      <c r="F7" s="238" t="str">
        <f>IF(OR(F3="TBD",F4="TBD"), "TBD", F3+F4)</f>
        <v>TBD</v>
      </c>
      <c r="G7" s="239" t="s">
        <v>13</v>
      </c>
      <c r="H7" s="126"/>
      <c r="I7" s="803" t="s">
        <v>12</v>
      </c>
      <c r="J7" s="804"/>
    </row>
    <row r="8" spans="1:10">
      <c r="A8" s="796"/>
      <c r="B8" s="796"/>
      <c r="C8" s="796"/>
      <c r="D8" s="796"/>
      <c r="E8" s="796"/>
    </row>
    <row r="9" spans="1:10">
      <c r="A9" s="620" t="s">
        <v>170</v>
      </c>
      <c r="B9" s="620"/>
      <c r="C9" s="620"/>
      <c r="D9" s="620"/>
      <c r="E9" s="620"/>
    </row>
    <row r="10" spans="1:10">
      <c r="A10" s="620" t="s">
        <v>168</v>
      </c>
      <c r="B10" s="620"/>
      <c r="C10" s="620"/>
      <c r="D10" s="620"/>
      <c r="E10" s="620"/>
    </row>
    <row r="11" spans="1:10" ht="12.75" customHeight="1">
      <c r="A11" s="620" t="s">
        <v>169</v>
      </c>
      <c r="B11" s="620"/>
      <c r="C11" s="620"/>
      <c r="D11" s="620"/>
      <c r="E11" s="620"/>
    </row>
    <row r="12" spans="1:10">
      <c r="A12" s="4"/>
    </row>
  </sheetData>
  <mergeCells count="17">
    <mergeCell ref="I7:J7"/>
    <mergeCell ref="F1:G1"/>
    <mergeCell ref="I1:J1"/>
    <mergeCell ref="I2:J2"/>
    <mergeCell ref="I3:J3"/>
    <mergeCell ref="I4:J4"/>
    <mergeCell ref="H5:H6"/>
    <mergeCell ref="I5:J6"/>
    <mergeCell ref="B5:B6"/>
    <mergeCell ref="A10:E10"/>
    <mergeCell ref="A11:E11"/>
    <mergeCell ref="A8:E8"/>
    <mergeCell ref="C5:C6"/>
    <mergeCell ref="D5:D6"/>
    <mergeCell ref="E5:E6"/>
    <mergeCell ref="A9:E9"/>
    <mergeCell ref="A5:A6"/>
  </mergeCells>
  <phoneticPr fontId="3" type="noConversion"/>
  <hyperlinks>
    <hyperlink ref="B5" location="' Row A'!B48" display=" VCC_RTC  "/>
    <hyperlink ref="B3" location="' Row A'!B98" display=" VCC_12V  "/>
    <hyperlink ref="B4" location="' Row B'!R85" display=" VCC_5V_SBY  "/>
  </hyperlinks>
  <pageMargins left="0.75" right="0.75" top="1" bottom="1" header="0.5" footer="0.5"/>
  <pageSetup paperSize="9" orientation="landscape" r:id="rId1"/>
  <headerFooter alignWithMargins="0"/>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22"/>
  </sheetPr>
  <dimension ref="A1:A25"/>
  <sheetViews>
    <sheetView workbookViewId="0">
      <selection activeCell="G3" sqref="G3:G22"/>
    </sheetView>
  </sheetViews>
  <sheetFormatPr defaultColWidth="9.140625" defaultRowHeight="12.75"/>
  <cols>
    <col min="1" max="1" width="160.7109375" style="57" customWidth="1"/>
    <col min="2" max="16384" width="9.140625" style="57"/>
  </cols>
  <sheetData>
    <row r="1" spans="1:1" ht="15.75">
      <c r="A1" s="84" t="s">
        <v>174</v>
      </c>
    </row>
    <row r="2" spans="1:1">
      <c r="A2" s="85" t="s">
        <v>175</v>
      </c>
    </row>
    <row r="3" spans="1:1" ht="108.75" customHeight="1">
      <c r="A3" s="86" t="s">
        <v>299</v>
      </c>
    </row>
    <row r="4" spans="1:1">
      <c r="A4" s="85" t="s">
        <v>300</v>
      </c>
    </row>
    <row r="5" spans="1:1">
      <c r="A5" s="87" t="s">
        <v>301</v>
      </c>
    </row>
    <row r="6" spans="1:1" ht="76.5">
      <c r="A6" s="59" t="s">
        <v>302</v>
      </c>
    </row>
    <row r="7" spans="1:1">
      <c r="A7" s="88" t="s">
        <v>303</v>
      </c>
    </row>
    <row r="8" spans="1:1" ht="92.25" customHeight="1">
      <c r="A8" s="58" t="s">
        <v>1635</v>
      </c>
    </row>
    <row r="9" spans="1:1">
      <c r="A9" s="89" t="s">
        <v>1636</v>
      </c>
    </row>
    <row r="10" spans="1:1" ht="144.75" customHeight="1">
      <c r="A10" s="58" t="s">
        <v>1637</v>
      </c>
    </row>
    <row r="11" spans="1:1">
      <c r="A11" s="85" t="s">
        <v>1638</v>
      </c>
    </row>
    <row r="12" spans="1:1" s="90" customFormat="1">
      <c r="A12" s="89" t="s">
        <v>1639</v>
      </c>
    </row>
    <row r="13" spans="1:1" ht="207.75" customHeight="1">
      <c r="A13" s="58" t="s">
        <v>1640</v>
      </c>
    </row>
    <row r="14" spans="1:1">
      <c r="A14" s="91" t="s">
        <v>304</v>
      </c>
    </row>
    <row r="15" spans="1:1" ht="242.25">
      <c r="A15" s="59" t="s">
        <v>608</v>
      </c>
    </row>
    <row r="16" spans="1:1">
      <c r="A16" s="89" t="s">
        <v>609</v>
      </c>
    </row>
    <row r="17" spans="1:1" ht="104.25" customHeight="1">
      <c r="A17" s="58" t="s">
        <v>610</v>
      </c>
    </row>
    <row r="18" spans="1:1">
      <c r="A18" s="89" t="s">
        <v>611</v>
      </c>
    </row>
    <row r="19" spans="1:1" ht="54" customHeight="1">
      <c r="A19" s="58" t="s">
        <v>612</v>
      </c>
    </row>
    <row r="20" spans="1:1">
      <c r="A20" s="89" t="s">
        <v>613</v>
      </c>
    </row>
    <row r="21" spans="1:1" ht="43.5" customHeight="1">
      <c r="A21" s="58" t="s">
        <v>614</v>
      </c>
    </row>
    <row r="22" spans="1:1">
      <c r="A22" s="89" t="s">
        <v>615</v>
      </c>
    </row>
    <row r="23" spans="1:1" ht="67.5" customHeight="1">
      <c r="A23" s="58" t="s">
        <v>1223</v>
      </c>
    </row>
    <row r="24" spans="1:1">
      <c r="A24" s="87" t="s">
        <v>1224</v>
      </c>
    </row>
    <row r="25" spans="1:1" ht="89.25">
      <c r="A25" s="59" t="s">
        <v>1663</v>
      </c>
    </row>
  </sheetData>
  <phoneticPr fontId="3" type="noConversion"/>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22"/>
  </sheetPr>
  <dimension ref="A1:B48"/>
  <sheetViews>
    <sheetView workbookViewId="0">
      <selection activeCell="G3" sqref="G3:G22"/>
    </sheetView>
  </sheetViews>
  <sheetFormatPr defaultColWidth="9.140625" defaultRowHeight="12.75"/>
  <cols>
    <col min="1" max="1" width="20.7109375" style="57" customWidth="1"/>
    <col min="2" max="2" width="140.7109375" style="57" customWidth="1"/>
    <col min="3" max="16384" width="9.140625" style="57"/>
  </cols>
  <sheetData>
    <row r="1" spans="1:2" ht="15.75">
      <c r="A1" s="811" t="s">
        <v>1017</v>
      </c>
      <c r="B1" s="811"/>
    </row>
    <row r="2" spans="1:2">
      <c r="A2" s="809" t="s">
        <v>1018</v>
      </c>
      <c r="B2" s="809"/>
    </row>
    <row r="3" spans="1:2">
      <c r="A3" s="61" t="s">
        <v>218</v>
      </c>
      <c r="B3" s="61" t="s">
        <v>1019</v>
      </c>
    </row>
    <row r="4" spans="1:2">
      <c r="A4" s="61" t="s">
        <v>145</v>
      </c>
      <c r="B4" s="61" t="s">
        <v>1020</v>
      </c>
    </row>
    <row r="5" spans="1:2">
      <c r="A5" s="61" t="s">
        <v>146</v>
      </c>
      <c r="B5" s="61" t="s">
        <v>1021</v>
      </c>
    </row>
    <row r="6" spans="1:2">
      <c r="A6" s="61" t="s">
        <v>147</v>
      </c>
      <c r="B6" s="61" t="s">
        <v>1022</v>
      </c>
    </row>
    <row r="7" spans="1:2">
      <c r="A7" s="812" t="s">
        <v>1023</v>
      </c>
      <c r="B7" s="812"/>
    </row>
    <row r="8" spans="1:2">
      <c r="A8" s="813" t="s">
        <v>1024</v>
      </c>
      <c r="B8" s="813"/>
    </row>
    <row r="9" spans="1:2">
      <c r="A9" s="809" t="s">
        <v>1025</v>
      </c>
      <c r="B9" s="809"/>
    </row>
    <row r="10" spans="1:2">
      <c r="A10" s="61" t="s">
        <v>1026</v>
      </c>
      <c r="B10" s="61" t="s">
        <v>148</v>
      </c>
    </row>
    <row r="11" spans="1:2">
      <c r="A11" s="61" t="s">
        <v>1027</v>
      </c>
      <c r="B11" s="61" t="s">
        <v>149</v>
      </c>
    </row>
    <row r="12" spans="1:2">
      <c r="A12" s="61" t="s">
        <v>1028</v>
      </c>
      <c r="B12" s="61" t="s">
        <v>150</v>
      </c>
    </row>
    <row r="13" spans="1:2">
      <c r="A13" s="61" t="s">
        <v>1029</v>
      </c>
      <c r="B13" s="61" t="s">
        <v>151</v>
      </c>
    </row>
    <row r="14" spans="1:2">
      <c r="A14" s="810" t="s">
        <v>1030</v>
      </c>
      <c r="B14" s="810"/>
    </row>
    <row r="15" spans="1:2">
      <c r="A15" s="61" t="s">
        <v>1031</v>
      </c>
      <c r="B15" s="92" t="s">
        <v>1032</v>
      </c>
    </row>
    <row r="16" spans="1:2" ht="105.75" customHeight="1">
      <c r="A16" s="93" t="s">
        <v>1033</v>
      </c>
      <c r="B16" s="94" t="s">
        <v>1003</v>
      </c>
    </row>
    <row r="17" spans="1:2">
      <c r="A17" s="61" t="s">
        <v>1482</v>
      </c>
      <c r="B17" s="92" t="s">
        <v>933</v>
      </c>
    </row>
    <row r="18" spans="1:2" ht="14.25">
      <c r="A18" s="61" t="s">
        <v>1483</v>
      </c>
      <c r="B18" s="92" t="s">
        <v>1484</v>
      </c>
    </row>
    <row r="19" spans="1:2">
      <c r="A19" s="61" t="s">
        <v>1485</v>
      </c>
      <c r="B19" s="92" t="s">
        <v>1486</v>
      </c>
    </row>
    <row r="20" spans="1:2">
      <c r="A20" s="61" t="s">
        <v>1487</v>
      </c>
      <c r="B20" s="92" t="s">
        <v>934</v>
      </c>
    </row>
    <row r="21" spans="1:2">
      <c r="A21" s="61" t="s">
        <v>1488</v>
      </c>
      <c r="B21" s="92" t="s">
        <v>1489</v>
      </c>
    </row>
    <row r="22" spans="1:2">
      <c r="A22" s="61" t="s">
        <v>1490</v>
      </c>
      <c r="B22" s="92" t="s">
        <v>1491</v>
      </c>
    </row>
    <row r="23" spans="1:2">
      <c r="A23" s="61" t="s">
        <v>1492</v>
      </c>
      <c r="B23" s="92" t="s">
        <v>1493</v>
      </c>
    </row>
    <row r="24" spans="1:2">
      <c r="A24" s="61" t="s">
        <v>1494</v>
      </c>
      <c r="B24" s="92" t="s">
        <v>367</v>
      </c>
    </row>
    <row r="25" spans="1:2">
      <c r="A25" s="817" t="s">
        <v>1495</v>
      </c>
      <c r="B25" s="817"/>
    </row>
    <row r="26" spans="1:2" ht="78.75" customHeight="1">
      <c r="A26" s="814" t="s">
        <v>1496</v>
      </c>
      <c r="B26" s="818"/>
    </row>
    <row r="27" spans="1:2">
      <c r="A27" s="819" t="s">
        <v>543</v>
      </c>
      <c r="B27" s="819"/>
    </row>
    <row r="28" spans="1:2" ht="25.5" customHeight="1">
      <c r="A28" s="814" t="s">
        <v>544</v>
      </c>
      <c r="B28" s="814"/>
    </row>
    <row r="29" spans="1:2">
      <c r="A29" s="810" t="s">
        <v>545</v>
      </c>
      <c r="B29" s="810"/>
    </row>
    <row r="30" spans="1:2" ht="26.25" customHeight="1">
      <c r="A30" s="814" t="s">
        <v>534</v>
      </c>
      <c r="B30" s="814"/>
    </row>
    <row r="31" spans="1:2">
      <c r="A31" s="815" t="s">
        <v>535</v>
      </c>
      <c r="B31" s="815"/>
    </row>
    <row r="32" spans="1:2">
      <c r="A32" s="816" t="s">
        <v>536</v>
      </c>
      <c r="B32" s="816"/>
    </row>
    <row r="33" spans="1:2">
      <c r="A33" s="815" t="s">
        <v>537</v>
      </c>
      <c r="B33" s="815"/>
    </row>
    <row r="34" spans="1:2" ht="115.5" customHeight="1">
      <c r="A34" s="820" t="s">
        <v>538</v>
      </c>
      <c r="B34" s="816"/>
    </row>
    <row r="35" spans="1:2">
      <c r="A35" s="815" t="s">
        <v>539</v>
      </c>
      <c r="B35" s="815"/>
    </row>
    <row r="36" spans="1:2" ht="90" customHeight="1">
      <c r="A36" s="820" t="s">
        <v>540</v>
      </c>
      <c r="B36" s="816"/>
    </row>
    <row r="37" spans="1:2" ht="24.75" customHeight="1">
      <c r="A37" s="820" t="s">
        <v>541</v>
      </c>
      <c r="B37" s="816"/>
    </row>
    <row r="38" spans="1:2" ht="154.5" customHeight="1">
      <c r="A38" s="820" t="s">
        <v>542</v>
      </c>
      <c r="B38" s="816"/>
    </row>
    <row r="39" spans="1:2" ht="90" customHeight="1">
      <c r="A39" s="820" t="s">
        <v>642</v>
      </c>
      <c r="B39" s="816"/>
    </row>
    <row r="40" spans="1:2" ht="24.75" customHeight="1">
      <c r="A40" s="820" t="s">
        <v>643</v>
      </c>
      <c r="B40" s="816"/>
    </row>
    <row r="41" spans="1:2" ht="25.5" customHeight="1">
      <c r="A41" s="820" t="s">
        <v>644</v>
      </c>
      <c r="B41" s="816"/>
    </row>
    <row r="42" spans="1:2" ht="129" customHeight="1">
      <c r="A42" s="820" t="s">
        <v>645</v>
      </c>
      <c r="B42" s="816"/>
    </row>
    <row r="43" spans="1:2">
      <c r="A43" s="816" t="s">
        <v>646</v>
      </c>
      <c r="B43" s="816"/>
    </row>
    <row r="44" spans="1:2">
      <c r="A44" s="816" t="s">
        <v>647</v>
      </c>
      <c r="B44" s="816"/>
    </row>
    <row r="45" spans="1:2" ht="27" customHeight="1">
      <c r="A45" s="820" t="s">
        <v>639</v>
      </c>
      <c r="B45" s="820"/>
    </row>
    <row r="46" spans="1:2">
      <c r="A46" s="818" t="s">
        <v>640</v>
      </c>
      <c r="B46" s="818"/>
    </row>
    <row r="47" spans="1:2">
      <c r="A47" s="814" t="s">
        <v>641</v>
      </c>
      <c r="B47" s="818"/>
    </row>
    <row r="48" spans="1:2">
      <c r="A48" s="818"/>
      <c r="B48" s="818"/>
    </row>
  </sheetData>
  <mergeCells count="30">
    <mergeCell ref="A45:B45"/>
    <mergeCell ref="A46:B46"/>
    <mergeCell ref="A47:B47"/>
    <mergeCell ref="A48:B48"/>
    <mergeCell ref="A41:B41"/>
    <mergeCell ref="A42:B42"/>
    <mergeCell ref="A43:B43"/>
    <mergeCell ref="A44:B44"/>
    <mergeCell ref="A37:B37"/>
    <mergeCell ref="A38:B38"/>
    <mergeCell ref="A39:B39"/>
    <mergeCell ref="A40:B40"/>
    <mergeCell ref="A33:B33"/>
    <mergeCell ref="A34:B34"/>
    <mergeCell ref="A35:B35"/>
    <mergeCell ref="A36:B36"/>
    <mergeCell ref="A29:B29"/>
    <mergeCell ref="A30:B30"/>
    <mergeCell ref="A31:B31"/>
    <mergeCell ref="A32:B32"/>
    <mergeCell ref="A25:B25"/>
    <mergeCell ref="A26:B26"/>
    <mergeCell ref="A27:B27"/>
    <mergeCell ref="A28:B28"/>
    <mergeCell ref="A9:B9"/>
    <mergeCell ref="A14:B14"/>
    <mergeCell ref="A1:B1"/>
    <mergeCell ref="A7:B7"/>
    <mergeCell ref="A2:B2"/>
    <mergeCell ref="A8:B8"/>
  </mergeCells>
  <phoneticPr fontId="3"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5"/>
  </sheetPr>
  <dimension ref="A1:S141"/>
  <sheetViews>
    <sheetView zoomScale="130" zoomScaleNormal="130" workbookViewId="0">
      <pane xSplit="17" ySplit="1" topLeftCell="R20" activePane="bottomRight" state="frozen"/>
      <selection activeCell="G3" sqref="G3:G22"/>
      <selection pane="topRight" activeCell="G3" sqref="G3:G22"/>
      <selection pane="bottomLeft" activeCell="G3" sqref="G3:G22"/>
      <selection pane="bottomRight" activeCell="P19" sqref="P19"/>
    </sheetView>
  </sheetViews>
  <sheetFormatPr defaultColWidth="9.140625" defaultRowHeight="12.75"/>
  <cols>
    <col min="1" max="1" width="8" style="4" bestFit="1" customWidth="1"/>
    <col min="2" max="3" width="19.85546875" style="431" hidden="1" customWidth="1"/>
    <col min="4" max="4" width="14.140625" style="431" hidden="1" customWidth="1"/>
    <col min="5" max="8" width="20.7109375" style="431" hidden="1" customWidth="1"/>
    <col min="9" max="9" width="13.85546875" style="431" hidden="1" customWidth="1"/>
    <col min="10" max="13" width="21.42578125" style="434" hidden="1" customWidth="1"/>
    <col min="14" max="14" width="14.7109375" style="434" hidden="1" customWidth="1"/>
    <col min="15" max="15" width="25" style="434" customWidth="1"/>
    <col min="16" max="16" width="23.28515625" style="434" customWidth="1"/>
    <col min="17" max="17" width="20.7109375" style="432" customWidth="1"/>
    <col min="18" max="18" width="20.7109375" style="414" customWidth="1"/>
    <col min="19" max="19" width="44.28515625" style="4" customWidth="1"/>
    <col min="20" max="16384" width="9.140625" style="4"/>
  </cols>
  <sheetData>
    <row r="1" spans="1:19" s="6" customFormat="1">
      <c r="A1" s="96" t="s">
        <v>1868</v>
      </c>
      <c r="B1" s="468" t="s">
        <v>2749</v>
      </c>
      <c r="C1" s="468" t="s">
        <v>2750</v>
      </c>
      <c r="D1" s="468" t="s">
        <v>2751</v>
      </c>
      <c r="E1" s="474" t="s">
        <v>2752</v>
      </c>
      <c r="F1" s="474" t="s">
        <v>2753</v>
      </c>
      <c r="G1" s="474" t="s">
        <v>2754</v>
      </c>
      <c r="H1" s="474" t="s">
        <v>2755</v>
      </c>
      <c r="I1" s="483" t="s">
        <v>2751</v>
      </c>
      <c r="J1" s="574" t="s">
        <v>2756</v>
      </c>
      <c r="K1" s="574"/>
      <c r="L1" s="574" t="s">
        <v>2757</v>
      </c>
      <c r="M1" s="574"/>
      <c r="N1" s="480" t="s">
        <v>2751</v>
      </c>
      <c r="O1" s="582" t="s">
        <v>2450</v>
      </c>
      <c r="P1" s="582"/>
      <c r="Q1" s="356" t="s">
        <v>555</v>
      </c>
      <c r="R1" s="433" t="s">
        <v>2979</v>
      </c>
      <c r="S1" s="359"/>
    </row>
    <row r="2" spans="1:19">
      <c r="A2" s="372" t="s">
        <v>1598</v>
      </c>
      <c r="B2" s="467" t="s">
        <v>731</v>
      </c>
      <c r="C2" s="467" t="s">
        <v>731</v>
      </c>
      <c r="D2" s="470" t="s">
        <v>1928</v>
      </c>
      <c r="E2" s="467" t="s">
        <v>731</v>
      </c>
      <c r="F2" s="467" t="s">
        <v>731</v>
      </c>
      <c r="G2" s="467" t="s">
        <v>731</v>
      </c>
      <c r="H2" s="467" t="s">
        <v>731</v>
      </c>
      <c r="I2" s="472" t="s">
        <v>1928</v>
      </c>
      <c r="J2" s="467" t="s">
        <v>731</v>
      </c>
      <c r="K2" s="469" t="s">
        <v>2693</v>
      </c>
      <c r="L2" s="467" t="s">
        <v>731</v>
      </c>
      <c r="M2" s="469" t="s">
        <v>2693</v>
      </c>
      <c r="N2" s="471" t="s">
        <v>1928</v>
      </c>
      <c r="O2" s="376" t="s">
        <v>731</v>
      </c>
      <c r="P2" s="376"/>
      <c r="Q2" s="416" t="s">
        <v>556</v>
      </c>
      <c r="R2" s="376" t="s">
        <v>2011</v>
      </c>
      <c r="S2" s="369"/>
    </row>
    <row r="3" spans="1:19">
      <c r="A3" s="372" t="s">
        <v>1602</v>
      </c>
      <c r="B3" s="482" t="s">
        <v>1603</v>
      </c>
      <c r="C3" s="482" t="s">
        <v>1603</v>
      </c>
      <c r="D3" s="466" t="s">
        <v>2694</v>
      </c>
      <c r="E3" s="482" t="s">
        <v>1603</v>
      </c>
      <c r="F3" s="482" t="s">
        <v>1603</v>
      </c>
      <c r="G3" s="482" t="s">
        <v>1603</v>
      </c>
      <c r="H3" s="482" t="s">
        <v>1603</v>
      </c>
      <c r="I3" s="484" t="s">
        <v>2694</v>
      </c>
      <c r="J3" s="482" t="s">
        <v>1603</v>
      </c>
      <c r="K3" s="478"/>
      <c r="L3" s="482" t="s">
        <v>1603</v>
      </c>
      <c r="M3" s="478"/>
      <c r="N3" s="466" t="s">
        <v>2694</v>
      </c>
      <c r="O3" s="375" t="s">
        <v>1603</v>
      </c>
      <c r="P3" s="478"/>
      <c r="Q3" s="439" t="s">
        <v>1869</v>
      </c>
      <c r="R3" s="438" t="s">
        <v>1603</v>
      </c>
      <c r="S3" s="369"/>
    </row>
    <row r="4" spans="1:19">
      <c r="A4" s="372" t="s">
        <v>1543</v>
      </c>
      <c r="B4" s="482" t="s">
        <v>1544</v>
      </c>
      <c r="C4" s="482" t="s">
        <v>1544</v>
      </c>
      <c r="D4" s="466" t="s">
        <v>2694</v>
      </c>
      <c r="E4" s="482" t="s">
        <v>1544</v>
      </c>
      <c r="F4" s="482" t="s">
        <v>1544</v>
      </c>
      <c r="G4" s="482" t="s">
        <v>1544</v>
      </c>
      <c r="H4" s="482" t="s">
        <v>1544</v>
      </c>
      <c r="I4" s="484" t="s">
        <v>2694</v>
      </c>
      <c r="J4" s="482" t="s">
        <v>1544</v>
      </c>
      <c r="K4" s="478"/>
      <c r="L4" s="482" t="s">
        <v>1544</v>
      </c>
      <c r="M4" s="478"/>
      <c r="N4" s="466" t="s">
        <v>2694</v>
      </c>
      <c r="O4" s="375" t="s">
        <v>1544</v>
      </c>
      <c r="P4" s="478"/>
      <c r="Q4" s="439" t="s">
        <v>1869</v>
      </c>
      <c r="R4" s="438" t="s">
        <v>1544</v>
      </c>
      <c r="S4" s="369"/>
    </row>
    <row r="5" spans="1:19">
      <c r="A5" s="372" t="s">
        <v>1550</v>
      </c>
      <c r="B5" s="482" t="s">
        <v>1551</v>
      </c>
      <c r="C5" s="482" t="s">
        <v>1551</v>
      </c>
      <c r="D5" s="466" t="s">
        <v>2694</v>
      </c>
      <c r="E5" s="482" t="s">
        <v>1551</v>
      </c>
      <c r="F5" s="482" t="s">
        <v>1551</v>
      </c>
      <c r="G5" s="482" t="s">
        <v>1551</v>
      </c>
      <c r="H5" s="482" t="s">
        <v>1551</v>
      </c>
      <c r="I5" s="484" t="s">
        <v>2694</v>
      </c>
      <c r="J5" s="482" t="s">
        <v>1551</v>
      </c>
      <c r="K5" s="478"/>
      <c r="L5" s="482" t="s">
        <v>1551</v>
      </c>
      <c r="M5" s="478"/>
      <c r="N5" s="466" t="s">
        <v>2694</v>
      </c>
      <c r="O5" s="375" t="s">
        <v>1551</v>
      </c>
      <c r="P5" s="478"/>
      <c r="Q5" s="439" t="s">
        <v>1869</v>
      </c>
      <c r="R5" s="438" t="s">
        <v>1551</v>
      </c>
      <c r="S5" s="369"/>
    </row>
    <row r="6" spans="1:19">
      <c r="A6" s="372" t="s">
        <v>1557</v>
      </c>
      <c r="B6" s="482" t="s">
        <v>1558</v>
      </c>
      <c r="C6" s="482" t="s">
        <v>1558</v>
      </c>
      <c r="D6" s="466" t="s">
        <v>2694</v>
      </c>
      <c r="E6" s="482" t="s">
        <v>1558</v>
      </c>
      <c r="F6" s="482" t="s">
        <v>1558</v>
      </c>
      <c r="G6" s="482" t="s">
        <v>1558</v>
      </c>
      <c r="H6" s="482" t="s">
        <v>1558</v>
      </c>
      <c r="I6" s="484" t="s">
        <v>2694</v>
      </c>
      <c r="J6" s="482" t="s">
        <v>1558</v>
      </c>
      <c r="K6" s="478"/>
      <c r="L6" s="482" t="s">
        <v>1558</v>
      </c>
      <c r="M6" s="478"/>
      <c r="N6" s="466" t="s">
        <v>2694</v>
      </c>
      <c r="O6" s="375" t="s">
        <v>1558</v>
      </c>
      <c r="P6" s="478"/>
      <c r="Q6" s="439" t="s">
        <v>1869</v>
      </c>
      <c r="R6" s="438" t="s">
        <v>1558</v>
      </c>
      <c r="S6" s="369"/>
    </row>
    <row r="7" spans="1:19">
      <c r="A7" s="372" t="s">
        <v>1422</v>
      </c>
      <c r="B7" s="482" t="s">
        <v>1423</v>
      </c>
      <c r="C7" s="482" t="s">
        <v>1423</v>
      </c>
      <c r="D7" s="466" t="s">
        <v>2694</v>
      </c>
      <c r="E7" s="482" t="s">
        <v>1423</v>
      </c>
      <c r="F7" s="482" t="s">
        <v>1423</v>
      </c>
      <c r="G7" s="482" t="s">
        <v>1423</v>
      </c>
      <c r="H7" s="482" t="s">
        <v>1423</v>
      </c>
      <c r="I7" s="484" t="s">
        <v>2694</v>
      </c>
      <c r="J7" s="482" t="s">
        <v>1423</v>
      </c>
      <c r="K7" s="478"/>
      <c r="L7" s="482" t="s">
        <v>1423</v>
      </c>
      <c r="M7" s="478"/>
      <c r="N7" s="466" t="s">
        <v>2694</v>
      </c>
      <c r="O7" s="375" t="s">
        <v>1423</v>
      </c>
      <c r="P7" s="478"/>
      <c r="Q7" s="439" t="s">
        <v>1869</v>
      </c>
      <c r="R7" s="438" t="s">
        <v>1423</v>
      </c>
      <c r="S7" s="369"/>
    </row>
    <row r="8" spans="1:19">
      <c r="A8" s="372" t="s">
        <v>1429</v>
      </c>
      <c r="B8" s="482" t="s">
        <v>1430</v>
      </c>
      <c r="C8" s="482" t="s">
        <v>1430</v>
      </c>
      <c r="D8" s="466" t="s">
        <v>2694</v>
      </c>
      <c r="E8" s="482" t="s">
        <v>1430</v>
      </c>
      <c r="F8" s="482" t="s">
        <v>1430</v>
      </c>
      <c r="G8" s="482" t="s">
        <v>1430</v>
      </c>
      <c r="H8" s="482" t="s">
        <v>1430</v>
      </c>
      <c r="I8" s="484" t="s">
        <v>2694</v>
      </c>
      <c r="J8" s="482" t="s">
        <v>1430</v>
      </c>
      <c r="K8" s="478"/>
      <c r="L8" s="482" t="s">
        <v>1430</v>
      </c>
      <c r="M8" s="478"/>
      <c r="N8" s="466" t="s">
        <v>2694</v>
      </c>
      <c r="O8" s="375" t="s">
        <v>1430</v>
      </c>
      <c r="P8" s="478"/>
      <c r="Q8" s="439" t="s">
        <v>1869</v>
      </c>
      <c r="R8" s="438" t="s">
        <v>1430</v>
      </c>
      <c r="S8" s="369"/>
    </row>
    <row r="9" spans="1:19">
      <c r="A9" s="372" t="s">
        <v>1155</v>
      </c>
      <c r="B9" s="482" t="s">
        <v>1156</v>
      </c>
      <c r="C9" s="482" t="s">
        <v>1156</v>
      </c>
      <c r="D9" s="466" t="s">
        <v>2694</v>
      </c>
      <c r="E9" s="482" t="s">
        <v>1156</v>
      </c>
      <c r="F9" s="482" t="s">
        <v>1156</v>
      </c>
      <c r="G9" s="482" t="s">
        <v>1156</v>
      </c>
      <c r="H9" s="482" t="s">
        <v>1156</v>
      </c>
      <c r="I9" s="484" t="s">
        <v>2694</v>
      </c>
      <c r="J9" s="482" t="s">
        <v>1156</v>
      </c>
      <c r="K9" s="478"/>
      <c r="L9" s="482" t="s">
        <v>1156</v>
      </c>
      <c r="M9" s="478"/>
      <c r="N9" s="466" t="s">
        <v>2694</v>
      </c>
      <c r="O9" s="375" t="s">
        <v>1156</v>
      </c>
      <c r="P9" s="478"/>
      <c r="Q9" s="439" t="s">
        <v>1869</v>
      </c>
      <c r="R9" s="438" t="s">
        <v>1156</v>
      </c>
      <c r="S9" s="369"/>
    </row>
    <row r="10" spans="1:19">
      <c r="A10" s="372" t="s">
        <v>1161</v>
      </c>
      <c r="B10" s="482" t="s">
        <v>1162</v>
      </c>
      <c r="C10" s="482" t="s">
        <v>1162</v>
      </c>
      <c r="D10" s="466" t="s">
        <v>2694</v>
      </c>
      <c r="E10" s="482" t="s">
        <v>1162</v>
      </c>
      <c r="F10" s="482" t="s">
        <v>1162</v>
      </c>
      <c r="G10" s="482" t="s">
        <v>1162</v>
      </c>
      <c r="H10" s="482" t="s">
        <v>1162</v>
      </c>
      <c r="I10" s="484" t="s">
        <v>2694</v>
      </c>
      <c r="J10" s="482" t="s">
        <v>1162</v>
      </c>
      <c r="K10" s="478"/>
      <c r="L10" s="482" t="s">
        <v>1162</v>
      </c>
      <c r="M10" s="478"/>
      <c r="N10" s="466" t="s">
        <v>2694</v>
      </c>
      <c r="O10" s="375" t="s">
        <v>1162</v>
      </c>
      <c r="P10" s="478"/>
      <c r="Q10" s="439" t="s">
        <v>1869</v>
      </c>
      <c r="R10" s="438" t="s">
        <v>1162</v>
      </c>
      <c r="S10" s="369"/>
    </row>
    <row r="11" spans="1:19">
      <c r="A11" s="372" t="s">
        <v>1275</v>
      </c>
      <c r="B11" s="482" t="s">
        <v>1276</v>
      </c>
      <c r="C11" s="482" t="s">
        <v>1276</v>
      </c>
      <c r="D11" s="466" t="s">
        <v>2694</v>
      </c>
      <c r="E11" s="482" t="s">
        <v>1276</v>
      </c>
      <c r="F11" s="482" t="s">
        <v>1276</v>
      </c>
      <c r="G11" s="482" t="s">
        <v>1276</v>
      </c>
      <c r="H11" s="482" t="s">
        <v>1276</v>
      </c>
      <c r="I11" s="484" t="s">
        <v>2694</v>
      </c>
      <c r="J11" s="482" t="s">
        <v>1276</v>
      </c>
      <c r="K11" s="478"/>
      <c r="L11" s="482" t="s">
        <v>1276</v>
      </c>
      <c r="M11" s="478"/>
      <c r="N11" s="466" t="s">
        <v>2694</v>
      </c>
      <c r="O11" s="375" t="s">
        <v>1276</v>
      </c>
      <c r="P11" s="478"/>
      <c r="Q11" s="439" t="s">
        <v>1869</v>
      </c>
      <c r="R11" s="438" t="s">
        <v>1276</v>
      </c>
      <c r="S11" s="369"/>
    </row>
    <row r="12" spans="1:19">
      <c r="A12" s="372" t="s">
        <v>1282</v>
      </c>
      <c r="B12" s="467" t="s">
        <v>731</v>
      </c>
      <c r="C12" s="467" t="s">
        <v>731</v>
      </c>
      <c r="D12" s="470" t="s">
        <v>1928</v>
      </c>
      <c r="E12" s="467" t="s">
        <v>731</v>
      </c>
      <c r="F12" s="467" t="s">
        <v>731</v>
      </c>
      <c r="G12" s="467" t="s">
        <v>731</v>
      </c>
      <c r="H12" s="467" t="s">
        <v>731</v>
      </c>
      <c r="I12" s="472" t="s">
        <v>1928</v>
      </c>
      <c r="J12" s="467" t="s">
        <v>731</v>
      </c>
      <c r="K12" s="467"/>
      <c r="L12" s="467" t="s">
        <v>731</v>
      </c>
      <c r="M12" s="467"/>
      <c r="N12" s="470" t="s">
        <v>1928</v>
      </c>
      <c r="O12" s="376" t="s">
        <v>731</v>
      </c>
      <c r="P12" s="376"/>
      <c r="Q12" s="416" t="s">
        <v>556</v>
      </c>
      <c r="R12" s="376" t="s">
        <v>731</v>
      </c>
      <c r="S12" s="369"/>
    </row>
    <row r="13" spans="1:19">
      <c r="A13" s="372" t="s">
        <v>1286</v>
      </c>
      <c r="B13" s="482" t="s">
        <v>1287</v>
      </c>
      <c r="C13" s="482" t="s">
        <v>1287</v>
      </c>
      <c r="D13" s="466" t="s">
        <v>2694</v>
      </c>
      <c r="E13" s="482" t="s">
        <v>1287</v>
      </c>
      <c r="F13" s="482" t="s">
        <v>1287</v>
      </c>
      <c r="G13" s="482" t="s">
        <v>1287</v>
      </c>
      <c r="H13" s="482" t="s">
        <v>1287</v>
      </c>
      <c r="I13" s="484" t="s">
        <v>2694</v>
      </c>
      <c r="J13" s="482" t="s">
        <v>1287</v>
      </c>
      <c r="K13" s="478"/>
      <c r="L13" s="482" t="s">
        <v>1287</v>
      </c>
      <c r="M13" s="478"/>
      <c r="N13" s="466" t="s">
        <v>2694</v>
      </c>
      <c r="O13" s="375" t="s">
        <v>1287</v>
      </c>
      <c r="P13" s="478"/>
      <c r="Q13" s="439" t="s">
        <v>1869</v>
      </c>
      <c r="R13" s="438" t="s">
        <v>1287</v>
      </c>
      <c r="S13" s="369"/>
    </row>
    <row r="14" spans="1:19">
      <c r="A14" s="372" t="s">
        <v>1293</v>
      </c>
      <c r="B14" s="482" t="s">
        <v>1294</v>
      </c>
      <c r="C14" s="482" t="s">
        <v>1294</v>
      </c>
      <c r="D14" s="466" t="s">
        <v>2694</v>
      </c>
      <c r="E14" s="482" t="s">
        <v>1294</v>
      </c>
      <c r="F14" s="482" t="s">
        <v>1294</v>
      </c>
      <c r="G14" s="482" t="s">
        <v>1294</v>
      </c>
      <c r="H14" s="482" t="s">
        <v>1294</v>
      </c>
      <c r="I14" s="484" t="s">
        <v>2694</v>
      </c>
      <c r="J14" s="482" t="s">
        <v>1294</v>
      </c>
      <c r="K14" s="478"/>
      <c r="L14" s="482" t="s">
        <v>1294</v>
      </c>
      <c r="M14" s="478"/>
      <c r="N14" s="466" t="s">
        <v>2694</v>
      </c>
      <c r="O14" s="375" t="s">
        <v>1294</v>
      </c>
      <c r="P14" s="478"/>
      <c r="Q14" s="439" t="s">
        <v>1869</v>
      </c>
      <c r="R14" s="438" t="s">
        <v>1294</v>
      </c>
      <c r="S14" s="369"/>
    </row>
    <row r="15" spans="1:19">
      <c r="A15" s="372" t="s">
        <v>1300</v>
      </c>
      <c r="B15" s="482" t="s">
        <v>1301</v>
      </c>
      <c r="C15" s="482" t="s">
        <v>1301</v>
      </c>
      <c r="D15" s="466" t="s">
        <v>2694</v>
      </c>
      <c r="E15" s="482" t="s">
        <v>1301</v>
      </c>
      <c r="F15" s="482" t="s">
        <v>1301</v>
      </c>
      <c r="G15" s="482" t="s">
        <v>1301</v>
      </c>
      <c r="H15" s="482" t="s">
        <v>1301</v>
      </c>
      <c r="I15" s="484" t="s">
        <v>2694</v>
      </c>
      <c r="J15" s="482" t="s">
        <v>1301</v>
      </c>
      <c r="K15" s="478"/>
      <c r="L15" s="482" t="s">
        <v>1301</v>
      </c>
      <c r="M15" s="478"/>
      <c r="N15" s="466" t="s">
        <v>2694</v>
      </c>
      <c r="O15" s="375" t="s">
        <v>1301</v>
      </c>
      <c r="P15" s="478"/>
      <c r="Q15" s="439" t="s">
        <v>1869</v>
      </c>
      <c r="R15" s="412" t="s">
        <v>1870</v>
      </c>
      <c r="S15" s="369"/>
    </row>
    <row r="16" spans="1:19">
      <c r="A16" s="372" t="s">
        <v>159</v>
      </c>
      <c r="B16" s="482" t="s">
        <v>160</v>
      </c>
      <c r="C16" s="482" t="s">
        <v>160</v>
      </c>
      <c r="D16" s="466" t="s">
        <v>2695</v>
      </c>
      <c r="E16" s="482" t="s">
        <v>160</v>
      </c>
      <c r="F16" s="482" t="s">
        <v>160</v>
      </c>
      <c r="G16" s="482" t="s">
        <v>160</v>
      </c>
      <c r="H16" s="482" t="s">
        <v>160</v>
      </c>
      <c r="I16" s="484" t="s">
        <v>2695</v>
      </c>
      <c r="J16" s="482" t="s">
        <v>160</v>
      </c>
      <c r="K16" s="478"/>
      <c r="L16" s="482" t="s">
        <v>160</v>
      </c>
      <c r="M16" s="478"/>
      <c r="N16" s="466" t="s">
        <v>2695</v>
      </c>
      <c r="O16" s="375" t="s">
        <v>160</v>
      </c>
      <c r="P16" s="478"/>
      <c r="Q16" s="439" t="s">
        <v>1871</v>
      </c>
      <c r="R16" s="438" t="s">
        <v>160</v>
      </c>
      <c r="S16" s="369"/>
    </row>
    <row r="17" spans="1:19">
      <c r="A17" s="372" t="s">
        <v>166</v>
      </c>
      <c r="B17" s="482" t="s">
        <v>260</v>
      </c>
      <c r="C17" s="482" t="s">
        <v>260</v>
      </c>
      <c r="D17" s="466" t="s">
        <v>2696</v>
      </c>
      <c r="E17" s="482" t="s">
        <v>260</v>
      </c>
      <c r="F17" s="482" t="s">
        <v>260</v>
      </c>
      <c r="G17" s="482" t="s">
        <v>260</v>
      </c>
      <c r="H17" s="482" t="s">
        <v>260</v>
      </c>
      <c r="I17" s="484" t="s">
        <v>2696</v>
      </c>
      <c r="J17" s="482" t="s">
        <v>260</v>
      </c>
      <c r="K17" s="478"/>
      <c r="L17" s="482" t="s">
        <v>260</v>
      </c>
      <c r="M17" s="478"/>
      <c r="N17" s="466" t="s">
        <v>2696</v>
      </c>
      <c r="O17" s="375" t="s">
        <v>260</v>
      </c>
      <c r="P17" s="478"/>
      <c r="Q17" s="439" t="s">
        <v>1872</v>
      </c>
      <c r="R17" s="438" t="s">
        <v>260</v>
      </c>
      <c r="S17" s="369"/>
    </row>
    <row r="18" spans="1:19">
      <c r="A18" s="372" t="s">
        <v>266</v>
      </c>
      <c r="B18" s="482" t="s">
        <v>267</v>
      </c>
      <c r="C18" s="482" t="s">
        <v>267</v>
      </c>
      <c r="D18" s="466" t="s">
        <v>2696</v>
      </c>
      <c r="E18" s="482" t="s">
        <v>267</v>
      </c>
      <c r="F18" s="482" t="s">
        <v>267</v>
      </c>
      <c r="G18" s="482" t="s">
        <v>267</v>
      </c>
      <c r="H18" s="482" t="s">
        <v>267</v>
      </c>
      <c r="I18" s="484" t="s">
        <v>2696</v>
      </c>
      <c r="J18" s="482" t="s">
        <v>267</v>
      </c>
      <c r="K18" s="478"/>
      <c r="L18" s="482" t="s">
        <v>267</v>
      </c>
      <c r="M18" s="478"/>
      <c r="N18" s="466" t="s">
        <v>2696</v>
      </c>
      <c r="O18" s="375" t="s">
        <v>267</v>
      </c>
      <c r="P18" s="478"/>
      <c r="Q18" s="439" t="s">
        <v>1872</v>
      </c>
      <c r="R18" s="438" t="s">
        <v>267</v>
      </c>
      <c r="S18" s="369"/>
    </row>
    <row r="19" spans="1:19">
      <c r="A19" s="372" t="s">
        <v>273</v>
      </c>
      <c r="B19" s="482" t="s">
        <v>274</v>
      </c>
      <c r="C19" s="482" t="s">
        <v>274</v>
      </c>
      <c r="D19" s="466" t="s">
        <v>2695</v>
      </c>
      <c r="E19" s="482" t="s">
        <v>274</v>
      </c>
      <c r="F19" s="482" t="s">
        <v>274</v>
      </c>
      <c r="G19" s="482" t="s">
        <v>274</v>
      </c>
      <c r="H19" s="482" t="s">
        <v>274</v>
      </c>
      <c r="I19" s="484" t="s">
        <v>2695</v>
      </c>
      <c r="J19" s="482" t="s">
        <v>274</v>
      </c>
      <c r="K19" s="478"/>
      <c r="L19" s="482" t="s">
        <v>274</v>
      </c>
      <c r="M19" s="478"/>
      <c r="N19" s="466" t="s">
        <v>2695</v>
      </c>
      <c r="O19" s="375" t="s">
        <v>274</v>
      </c>
      <c r="P19" s="478"/>
      <c r="Q19" s="439" t="s">
        <v>1871</v>
      </c>
      <c r="R19" s="420" t="s">
        <v>2012</v>
      </c>
      <c r="S19" s="369"/>
    </row>
    <row r="20" spans="1:19">
      <c r="A20" s="372" t="s">
        <v>280</v>
      </c>
      <c r="B20" s="482" t="s">
        <v>281</v>
      </c>
      <c r="C20" s="482" t="s">
        <v>281</v>
      </c>
      <c r="D20" s="466" t="s">
        <v>2696</v>
      </c>
      <c r="E20" s="482" t="s">
        <v>281</v>
      </c>
      <c r="F20" s="482" t="s">
        <v>281</v>
      </c>
      <c r="G20" s="482" t="s">
        <v>281</v>
      </c>
      <c r="H20" s="482" t="s">
        <v>281</v>
      </c>
      <c r="I20" s="484" t="s">
        <v>2696</v>
      </c>
      <c r="J20" s="482" t="s">
        <v>281</v>
      </c>
      <c r="K20" s="478"/>
      <c r="L20" s="482" t="s">
        <v>281</v>
      </c>
      <c r="M20" s="478"/>
      <c r="N20" s="466" t="s">
        <v>2696</v>
      </c>
      <c r="O20" s="375" t="s">
        <v>281</v>
      </c>
      <c r="P20" s="478"/>
      <c r="Q20" s="439" t="s">
        <v>1872</v>
      </c>
      <c r="R20" s="438" t="s">
        <v>281</v>
      </c>
      <c r="S20" s="369"/>
    </row>
    <row r="21" spans="1:19">
      <c r="A21" s="372" t="s">
        <v>970</v>
      </c>
      <c r="B21" s="482" t="s">
        <v>971</v>
      </c>
      <c r="C21" s="482" t="s">
        <v>971</v>
      </c>
      <c r="D21" s="466" t="s">
        <v>2696</v>
      </c>
      <c r="E21" s="482" t="s">
        <v>971</v>
      </c>
      <c r="F21" s="482" t="s">
        <v>971</v>
      </c>
      <c r="G21" s="482" t="s">
        <v>971</v>
      </c>
      <c r="H21" s="482" t="s">
        <v>971</v>
      </c>
      <c r="I21" s="484" t="s">
        <v>2696</v>
      </c>
      <c r="J21" s="482" t="s">
        <v>971</v>
      </c>
      <c r="K21" s="478"/>
      <c r="L21" s="482" t="s">
        <v>971</v>
      </c>
      <c r="M21" s="478"/>
      <c r="N21" s="466" t="s">
        <v>2696</v>
      </c>
      <c r="O21" s="375" t="s">
        <v>971</v>
      </c>
      <c r="P21" s="478"/>
      <c r="Q21" s="439" t="s">
        <v>1872</v>
      </c>
      <c r="R21" s="438" t="s">
        <v>971</v>
      </c>
      <c r="S21" s="369"/>
    </row>
    <row r="22" spans="1:19">
      <c r="A22" s="372" t="s">
        <v>977</v>
      </c>
      <c r="B22" s="467" t="s">
        <v>731</v>
      </c>
      <c r="C22" s="467" t="s">
        <v>731</v>
      </c>
      <c r="D22" s="470" t="s">
        <v>1928</v>
      </c>
      <c r="E22" s="467" t="s">
        <v>731</v>
      </c>
      <c r="F22" s="467" t="s">
        <v>731</v>
      </c>
      <c r="G22" s="467" t="s">
        <v>731</v>
      </c>
      <c r="H22" s="467" t="s">
        <v>731</v>
      </c>
      <c r="I22" s="472" t="s">
        <v>1928</v>
      </c>
      <c r="J22" s="467" t="s">
        <v>731</v>
      </c>
      <c r="K22" s="467"/>
      <c r="L22" s="467" t="s">
        <v>731</v>
      </c>
      <c r="M22" s="467"/>
      <c r="N22" s="470" t="s">
        <v>1928</v>
      </c>
      <c r="O22" s="376" t="s">
        <v>731</v>
      </c>
      <c r="P22" s="376"/>
      <c r="Q22" s="416" t="s">
        <v>556</v>
      </c>
      <c r="R22" s="376" t="s">
        <v>731</v>
      </c>
      <c r="S22" s="369"/>
    </row>
    <row r="23" spans="1:19">
      <c r="A23" s="372" t="s">
        <v>981</v>
      </c>
      <c r="B23" s="482" t="s">
        <v>982</v>
      </c>
      <c r="C23" s="482" t="s">
        <v>982</v>
      </c>
      <c r="D23" s="466" t="s">
        <v>2697</v>
      </c>
      <c r="E23" s="475" t="s">
        <v>21</v>
      </c>
      <c r="F23" s="482" t="s">
        <v>982</v>
      </c>
      <c r="G23" s="482" t="s">
        <v>982</v>
      </c>
      <c r="H23" s="482" t="s">
        <v>982</v>
      </c>
      <c r="I23" s="484" t="s">
        <v>2697</v>
      </c>
      <c r="J23" s="482" t="s">
        <v>421</v>
      </c>
      <c r="K23" s="473"/>
      <c r="L23" s="482" t="s">
        <v>982</v>
      </c>
      <c r="M23" s="478"/>
      <c r="N23" s="466" t="s">
        <v>2697</v>
      </c>
      <c r="O23" s="375" t="s">
        <v>982</v>
      </c>
      <c r="P23" s="478"/>
      <c r="Q23" s="439" t="s">
        <v>1873</v>
      </c>
      <c r="R23" s="412" t="s">
        <v>1870</v>
      </c>
      <c r="S23" s="369"/>
    </row>
    <row r="24" spans="1:19">
      <c r="A24" s="372" t="s">
        <v>988</v>
      </c>
      <c r="B24" s="482" t="s">
        <v>989</v>
      </c>
      <c r="C24" s="482" t="s">
        <v>989</v>
      </c>
      <c r="D24" s="466" t="s">
        <v>2697</v>
      </c>
      <c r="E24" s="475" t="s">
        <v>21</v>
      </c>
      <c r="F24" s="482" t="s">
        <v>989</v>
      </c>
      <c r="G24" s="482" t="s">
        <v>989</v>
      </c>
      <c r="H24" s="482" t="s">
        <v>989</v>
      </c>
      <c r="I24" s="484" t="s">
        <v>2697</v>
      </c>
      <c r="J24" s="482" t="s">
        <v>423</v>
      </c>
      <c r="K24" s="473"/>
      <c r="L24" s="482" t="s">
        <v>989</v>
      </c>
      <c r="M24" s="478"/>
      <c r="N24" s="466" t="s">
        <v>2697</v>
      </c>
      <c r="O24" s="375" t="s">
        <v>989</v>
      </c>
      <c r="P24" s="478"/>
      <c r="Q24" s="439" t="s">
        <v>1873</v>
      </c>
      <c r="R24" s="412" t="s">
        <v>1870</v>
      </c>
      <c r="S24" s="369"/>
    </row>
    <row r="25" spans="1:19">
      <c r="A25" s="372" t="s">
        <v>995</v>
      </c>
      <c r="B25" s="482" t="s">
        <v>996</v>
      </c>
      <c r="C25" s="482" t="s">
        <v>996</v>
      </c>
      <c r="D25" s="466" t="s">
        <v>2695</v>
      </c>
      <c r="E25" s="482" t="s">
        <v>996</v>
      </c>
      <c r="F25" s="482" t="s">
        <v>996</v>
      </c>
      <c r="G25" s="482" t="s">
        <v>996</v>
      </c>
      <c r="H25" s="482" t="s">
        <v>996</v>
      </c>
      <c r="I25" s="484" t="s">
        <v>2695</v>
      </c>
      <c r="J25" s="482" t="s">
        <v>996</v>
      </c>
      <c r="K25" s="473"/>
      <c r="L25" s="482" t="s">
        <v>996</v>
      </c>
      <c r="M25" s="478"/>
      <c r="N25" s="466" t="s">
        <v>2695</v>
      </c>
      <c r="O25" s="375" t="s">
        <v>996</v>
      </c>
      <c r="P25" s="478"/>
      <c r="Q25" s="439" t="s">
        <v>1871</v>
      </c>
      <c r="R25" s="438" t="s">
        <v>2012</v>
      </c>
      <c r="S25" s="369"/>
    </row>
    <row r="26" spans="1:19">
      <c r="A26" s="372" t="s">
        <v>134</v>
      </c>
      <c r="B26" s="482" t="s">
        <v>135</v>
      </c>
      <c r="C26" s="482" t="s">
        <v>135</v>
      </c>
      <c r="D26" s="466" t="s">
        <v>2697</v>
      </c>
      <c r="E26" s="475" t="s">
        <v>21</v>
      </c>
      <c r="F26" s="482" t="s">
        <v>135</v>
      </c>
      <c r="G26" s="482" t="s">
        <v>135</v>
      </c>
      <c r="H26" s="482" t="s">
        <v>135</v>
      </c>
      <c r="I26" s="484" t="s">
        <v>2697</v>
      </c>
      <c r="J26" s="482" t="s">
        <v>1831</v>
      </c>
      <c r="K26" s="473"/>
      <c r="L26" s="482" t="s">
        <v>135</v>
      </c>
      <c r="M26" s="478"/>
      <c r="N26" s="466" t="s">
        <v>2697</v>
      </c>
      <c r="O26" s="375" t="s">
        <v>135</v>
      </c>
      <c r="P26" s="478"/>
      <c r="Q26" s="439" t="s">
        <v>1873</v>
      </c>
      <c r="R26" s="412" t="s">
        <v>1870</v>
      </c>
      <c r="S26" s="369"/>
    </row>
    <row r="27" spans="1:19">
      <c r="A27" s="372" t="s">
        <v>141</v>
      </c>
      <c r="B27" s="482" t="s">
        <v>142</v>
      </c>
      <c r="C27" s="482" t="s">
        <v>142</v>
      </c>
      <c r="D27" s="466" t="s">
        <v>2697</v>
      </c>
      <c r="E27" s="475" t="s">
        <v>21</v>
      </c>
      <c r="F27" s="482" t="s">
        <v>142</v>
      </c>
      <c r="G27" s="482" t="s">
        <v>142</v>
      </c>
      <c r="H27" s="482" t="s">
        <v>142</v>
      </c>
      <c r="I27" s="484" t="s">
        <v>2697</v>
      </c>
      <c r="J27" s="482" t="s">
        <v>426</v>
      </c>
      <c r="K27" s="473"/>
      <c r="L27" s="482" t="s">
        <v>142</v>
      </c>
      <c r="M27" s="478"/>
      <c r="N27" s="466" t="s">
        <v>2697</v>
      </c>
      <c r="O27" s="375" t="s">
        <v>142</v>
      </c>
      <c r="P27" s="478"/>
      <c r="Q27" s="439" t="s">
        <v>1873</v>
      </c>
      <c r="R27" s="412" t="s">
        <v>1870</v>
      </c>
      <c r="S27" s="369"/>
    </row>
    <row r="28" spans="1:19">
      <c r="A28" s="372" t="s">
        <v>1054</v>
      </c>
      <c r="B28" s="482" t="s">
        <v>1055</v>
      </c>
      <c r="C28" s="482" t="s">
        <v>1055</v>
      </c>
      <c r="D28" s="466" t="s">
        <v>2695</v>
      </c>
      <c r="E28" s="482" t="s">
        <v>1055</v>
      </c>
      <c r="F28" s="482" t="s">
        <v>1055</v>
      </c>
      <c r="G28" s="482" t="s">
        <v>1055</v>
      </c>
      <c r="H28" s="482" t="s">
        <v>1055</v>
      </c>
      <c r="I28" s="484" t="s">
        <v>2695</v>
      </c>
      <c r="J28" s="482" t="s">
        <v>1055</v>
      </c>
      <c r="K28" s="478"/>
      <c r="L28" s="482" t="s">
        <v>1055</v>
      </c>
      <c r="M28" s="478"/>
      <c r="N28" s="466" t="s">
        <v>2695</v>
      </c>
      <c r="O28" s="375" t="s">
        <v>1055</v>
      </c>
      <c r="P28" s="478"/>
      <c r="Q28" s="439" t="s">
        <v>1871</v>
      </c>
      <c r="R28" s="438" t="s">
        <v>1055</v>
      </c>
      <c r="S28" s="369"/>
    </row>
    <row r="29" spans="1:19">
      <c r="A29" s="372" t="s">
        <v>1061</v>
      </c>
      <c r="B29" s="482" t="s">
        <v>2698</v>
      </c>
      <c r="C29" s="482" t="s">
        <v>2698</v>
      </c>
      <c r="D29" s="466" t="s">
        <v>2699</v>
      </c>
      <c r="E29" s="482" t="s">
        <v>2744</v>
      </c>
      <c r="F29" s="482" t="s">
        <v>2744</v>
      </c>
      <c r="G29" s="482" t="s">
        <v>2744</v>
      </c>
      <c r="H29" s="482" t="s">
        <v>2744</v>
      </c>
      <c r="I29" s="484" t="s">
        <v>2699</v>
      </c>
      <c r="J29" s="482" t="s">
        <v>2744</v>
      </c>
      <c r="K29" s="476"/>
      <c r="L29" s="482" t="s">
        <v>2744</v>
      </c>
      <c r="M29" s="476"/>
      <c r="N29" s="466" t="s">
        <v>2699</v>
      </c>
      <c r="O29" s="375" t="s">
        <v>2531</v>
      </c>
      <c r="P29" s="476"/>
      <c r="Q29" s="439" t="s">
        <v>1874</v>
      </c>
      <c r="R29" s="438" t="s">
        <v>1824</v>
      </c>
      <c r="S29" s="369"/>
    </row>
    <row r="30" spans="1:19">
      <c r="A30" s="372" t="s">
        <v>313</v>
      </c>
      <c r="B30" s="482" t="s">
        <v>2700</v>
      </c>
      <c r="C30" s="482" t="s">
        <v>2700</v>
      </c>
      <c r="D30" s="466" t="s">
        <v>2701</v>
      </c>
      <c r="E30" s="482" t="s">
        <v>2745</v>
      </c>
      <c r="F30" s="482" t="s">
        <v>2745</v>
      </c>
      <c r="G30" s="482" t="s">
        <v>2745</v>
      </c>
      <c r="H30" s="482" t="s">
        <v>2745</v>
      </c>
      <c r="I30" s="484" t="s">
        <v>2701</v>
      </c>
      <c r="J30" s="482" t="s">
        <v>2745</v>
      </c>
      <c r="K30" s="478"/>
      <c r="L30" s="482" t="s">
        <v>2745</v>
      </c>
      <c r="M30" s="478"/>
      <c r="N30" s="466" t="s">
        <v>2701</v>
      </c>
      <c r="O30" s="375" t="s">
        <v>2442</v>
      </c>
      <c r="P30" s="375"/>
      <c r="Q30" s="439" t="s">
        <v>1875</v>
      </c>
      <c r="R30" s="438" t="s">
        <v>2441</v>
      </c>
      <c r="S30" s="369"/>
    </row>
    <row r="31" spans="1:19">
      <c r="A31" s="372" t="s">
        <v>1634</v>
      </c>
      <c r="B31" s="482" t="s">
        <v>2702</v>
      </c>
      <c r="C31" s="482" t="s">
        <v>2702</v>
      </c>
      <c r="D31" s="466" t="s">
        <v>2701</v>
      </c>
      <c r="E31" s="482" t="s">
        <v>2746</v>
      </c>
      <c r="F31" s="482" t="s">
        <v>2746</v>
      </c>
      <c r="G31" s="482" t="s">
        <v>2746</v>
      </c>
      <c r="H31" s="482" t="s">
        <v>2746</v>
      </c>
      <c r="I31" s="484" t="s">
        <v>2701</v>
      </c>
      <c r="J31" s="482" t="s">
        <v>2746</v>
      </c>
      <c r="K31" s="478"/>
      <c r="L31" s="482" t="s">
        <v>2746</v>
      </c>
      <c r="M31" s="478"/>
      <c r="N31" s="466" t="s">
        <v>2701</v>
      </c>
      <c r="O31" s="375" t="s">
        <v>2440</v>
      </c>
      <c r="P31" s="375"/>
      <c r="Q31" s="439" t="s">
        <v>1875</v>
      </c>
      <c r="R31" s="438" t="s">
        <v>2439</v>
      </c>
      <c r="S31" s="369"/>
    </row>
    <row r="32" spans="1:19">
      <c r="A32" s="372" t="s">
        <v>241</v>
      </c>
      <c r="B32" s="467" t="s">
        <v>731</v>
      </c>
      <c r="C32" s="467" t="s">
        <v>731</v>
      </c>
      <c r="D32" s="470" t="s">
        <v>1928</v>
      </c>
      <c r="E32" s="467" t="s">
        <v>731</v>
      </c>
      <c r="F32" s="467" t="s">
        <v>731</v>
      </c>
      <c r="G32" s="467" t="s">
        <v>731</v>
      </c>
      <c r="H32" s="467" t="s">
        <v>731</v>
      </c>
      <c r="I32" s="472" t="s">
        <v>1928</v>
      </c>
      <c r="J32" s="467" t="s">
        <v>731</v>
      </c>
      <c r="K32" s="467"/>
      <c r="L32" s="467" t="s">
        <v>731</v>
      </c>
      <c r="M32" s="467"/>
      <c r="N32" s="470" t="s">
        <v>1928</v>
      </c>
      <c r="O32" s="376" t="s">
        <v>731</v>
      </c>
      <c r="P32" s="376"/>
      <c r="Q32" s="416" t="s">
        <v>556</v>
      </c>
      <c r="R32" s="376" t="s">
        <v>731</v>
      </c>
      <c r="S32" s="369"/>
    </row>
    <row r="33" spans="1:19">
      <c r="A33" s="372" t="s">
        <v>242</v>
      </c>
      <c r="B33" s="482" t="s">
        <v>2703</v>
      </c>
      <c r="C33" s="482" t="s">
        <v>2703</v>
      </c>
      <c r="D33" s="466" t="s">
        <v>2701</v>
      </c>
      <c r="E33" s="482" t="s">
        <v>2747</v>
      </c>
      <c r="F33" s="482" t="s">
        <v>2747</v>
      </c>
      <c r="G33" s="482" t="s">
        <v>2747</v>
      </c>
      <c r="H33" s="482" t="s">
        <v>2747</v>
      </c>
      <c r="I33" s="484" t="s">
        <v>2701</v>
      </c>
      <c r="J33" s="482" t="s">
        <v>2747</v>
      </c>
      <c r="K33" s="478"/>
      <c r="L33" s="482" t="s">
        <v>2747</v>
      </c>
      <c r="M33" s="478"/>
      <c r="N33" s="466" t="s">
        <v>2701</v>
      </c>
      <c r="O33" s="375" t="s">
        <v>2456</v>
      </c>
      <c r="P33" s="375"/>
      <c r="Q33" s="439" t="s">
        <v>1875</v>
      </c>
      <c r="R33" s="438" t="s">
        <v>2455</v>
      </c>
      <c r="S33" s="369"/>
    </row>
    <row r="34" spans="1:19">
      <c r="A34" s="372" t="s">
        <v>244</v>
      </c>
      <c r="B34" s="482" t="s">
        <v>2704</v>
      </c>
      <c r="C34" s="482" t="s">
        <v>2704</v>
      </c>
      <c r="D34" s="466" t="s">
        <v>2701</v>
      </c>
      <c r="E34" s="482" t="s">
        <v>2748</v>
      </c>
      <c r="F34" s="482" t="s">
        <v>2748</v>
      </c>
      <c r="G34" s="482" t="s">
        <v>2748</v>
      </c>
      <c r="H34" s="482" t="s">
        <v>2748</v>
      </c>
      <c r="I34" s="484" t="s">
        <v>2701</v>
      </c>
      <c r="J34" s="482" t="s">
        <v>2748</v>
      </c>
      <c r="K34" s="478"/>
      <c r="L34" s="482" t="s">
        <v>2748</v>
      </c>
      <c r="M34" s="478"/>
      <c r="N34" s="466" t="s">
        <v>2701</v>
      </c>
      <c r="O34" s="375" t="s">
        <v>2445</v>
      </c>
      <c r="P34" s="375"/>
      <c r="Q34" s="439" t="s">
        <v>1875</v>
      </c>
      <c r="R34" s="438" t="s">
        <v>2444</v>
      </c>
      <c r="S34" s="369"/>
    </row>
    <row r="35" spans="1:19">
      <c r="A35" s="372" t="s">
        <v>245</v>
      </c>
      <c r="B35" s="482" t="s">
        <v>2705</v>
      </c>
      <c r="C35" s="482" t="s">
        <v>2705</v>
      </c>
      <c r="D35" s="466" t="s">
        <v>2706</v>
      </c>
      <c r="E35" s="482" t="s">
        <v>1877</v>
      </c>
      <c r="F35" s="482" t="s">
        <v>1877</v>
      </c>
      <c r="G35" s="482" t="s">
        <v>1877</v>
      </c>
      <c r="H35" s="482" t="s">
        <v>1877</v>
      </c>
      <c r="I35" s="484" t="s">
        <v>2706</v>
      </c>
      <c r="J35" s="482" t="s">
        <v>1877</v>
      </c>
      <c r="K35" s="476"/>
      <c r="L35" s="482" t="s">
        <v>1877</v>
      </c>
      <c r="M35" s="476"/>
      <c r="N35" s="465" t="s">
        <v>2706</v>
      </c>
      <c r="O35" s="375" t="s">
        <v>2532</v>
      </c>
      <c r="P35" s="375"/>
      <c r="Q35" s="439" t="s">
        <v>1876</v>
      </c>
      <c r="R35" s="438" t="s">
        <v>1877</v>
      </c>
      <c r="S35" s="369"/>
    </row>
    <row r="36" spans="1:19">
      <c r="A36" s="372" t="s">
        <v>1308</v>
      </c>
      <c r="B36" s="482" t="s">
        <v>1343</v>
      </c>
      <c r="C36" s="482" t="s">
        <v>1343</v>
      </c>
      <c r="D36" s="466" t="s">
        <v>2695</v>
      </c>
      <c r="E36" s="482" t="s">
        <v>1343</v>
      </c>
      <c r="F36" s="482" t="s">
        <v>1343</v>
      </c>
      <c r="G36" s="482" t="s">
        <v>1343</v>
      </c>
      <c r="H36" s="482" t="s">
        <v>1343</v>
      </c>
      <c r="I36" s="484" t="s">
        <v>2695</v>
      </c>
      <c r="J36" s="482" t="s">
        <v>1343</v>
      </c>
      <c r="K36" s="478"/>
      <c r="L36" s="482" t="s">
        <v>1343</v>
      </c>
      <c r="M36" s="478"/>
      <c r="N36" s="466" t="s">
        <v>2695</v>
      </c>
      <c r="O36" s="375" t="s">
        <v>1343</v>
      </c>
      <c r="P36" s="478"/>
      <c r="Q36" s="439" t="s">
        <v>1871</v>
      </c>
      <c r="R36" s="438" t="s">
        <v>1343</v>
      </c>
      <c r="S36" s="369"/>
    </row>
    <row r="37" spans="1:19">
      <c r="A37" s="372" t="s">
        <v>1310</v>
      </c>
      <c r="B37" s="482" t="s">
        <v>322</v>
      </c>
      <c r="C37" s="482" t="s">
        <v>322</v>
      </c>
      <c r="D37" s="466" t="s">
        <v>2707</v>
      </c>
      <c r="E37" s="482" t="s">
        <v>322</v>
      </c>
      <c r="F37" s="482" t="s">
        <v>322</v>
      </c>
      <c r="G37" s="482" t="s">
        <v>322</v>
      </c>
      <c r="H37" s="482" t="s">
        <v>322</v>
      </c>
      <c r="I37" s="484" t="s">
        <v>2707</v>
      </c>
      <c r="J37" s="482" t="s">
        <v>322</v>
      </c>
      <c r="K37" s="482" t="s">
        <v>322</v>
      </c>
      <c r="L37" s="482" t="s">
        <v>322</v>
      </c>
      <c r="M37" s="478"/>
      <c r="N37" s="466" t="s">
        <v>2707</v>
      </c>
      <c r="O37" s="375" t="s">
        <v>322</v>
      </c>
      <c r="P37" s="478"/>
      <c r="Q37" s="439" t="s">
        <v>1878</v>
      </c>
      <c r="R37" s="438" t="s">
        <v>322</v>
      </c>
      <c r="S37" s="369"/>
    </row>
    <row r="38" spans="1:19">
      <c r="A38" s="372" t="s">
        <v>1312</v>
      </c>
      <c r="B38" s="482" t="s">
        <v>1313</v>
      </c>
      <c r="C38" s="482" t="s">
        <v>1313</v>
      </c>
      <c r="D38" s="466" t="s">
        <v>2707</v>
      </c>
      <c r="E38" s="482" t="s">
        <v>1313</v>
      </c>
      <c r="F38" s="482" t="s">
        <v>1313</v>
      </c>
      <c r="G38" s="482" t="s">
        <v>1313</v>
      </c>
      <c r="H38" s="482" t="s">
        <v>1313</v>
      </c>
      <c r="I38" s="484" t="s">
        <v>2707</v>
      </c>
      <c r="J38" s="482" t="s">
        <v>1313</v>
      </c>
      <c r="K38" s="482" t="s">
        <v>1313</v>
      </c>
      <c r="L38" s="482" t="s">
        <v>1313</v>
      </c>
      <c r="M38" s="478"/>
      <c r="N38" s="466" t="s">
        <v>2707</v>
      </c>
      <c r="O38" s="375" t="s">
        <v>1313</v>
      </c>
      <c r="P38" s="478"/>
      <c r="Q38" s="439" t="s">
        <v>1878</v>
      </c>
      <c r="R38" s="438" t="s">
        <v>1313</v>
      </c>
      <c r="S38" s="369"/>
    </row>
    <row r="39" spans="1:19">
      <c r="A39" s="372" t="s">
        <v>1314</v>
      </c>
      <c r="B39" s="482" t="s">
        <v>1315</v>
      </c>
      <c r="C39" s="482" t="s">
        <v>1315</v>
      </c>
      <c r="D39" s="466" t="s">
        <v>2708</v>
      </c>
      <c r="E39" s="482" t="s">
        <v>1315</v>
      </c>
      <c r="F39" s="482" t="s">
        <v>1315</v>
      </c>
      <c r="G39" s="482" t="s">
        <v>1315</v>
      </c>
      <c r="H39" s="482" t="s">
        <v>1315</v>
      </c>
      <c r="I39" s="484" t="s">
        <v>2708</v>
      </c>
      <c r="J39" s="482" t="s">
        <v>1315</v>
      </c>
      <c r="K39" s="482" t="s">
        <v>1315</v>
      </c>
      <c r="L39" s="482" t="s">
        <v>1315</v>
      </c>
      <c r="M39" s="478"/>
      <c r="N39" s="466" t="s">
        <v>2708</v>
      </c>
      <c r="O39" s="375" t="s">
        <v>1315</v>
      </c>
      <c r="P39" s="478"/>
      <c r="Q39" s="439" t="s">
        <v>1879</v>
      </c>
      <c r="R39" s="438" t="s">
        <v>1315</v>
      </c>
      <c r="S39" s="369"/>
    </row>
    <row r="40" spans="1:19">
      <c r="A40" s="372" t="s">
        <v>1316</v>
      </c>
      <c r="B40" s="482" t="s">
        <v>336</v>
      </c>
      <c r="C40" s="482" t="s">
        <v>336</v>
      </c>
      <c r="D40" s="466" t="s">
        <v>2709</v>
      </c>
      <c r="E40" s="482" t="s">
        <v>336</v>
      </c>
      <c r="F40" s="482" t="s">
        <v>336</v>
      </c>
      <c r="G40" s="482" t="s">
        <v>336</v>
      </c>
      <c r="H40" s="482" t="s">
        <v>336</v>
      </c>
      <c r="I40" s="484" t="s">
        <v>2709</v>
      </c>
      <c r="J40" s="482" t="s">
        <v>336</v>
      </c>
      <c r="K40" s="482" t="s">
        <v>336</v>
      </c>
      <c r="L40" s="482" t="s">
        <v>336</v>
      </c>
      <c r="M40" s="478"/>
      <c r="N40" s="466" t="s">
        <v>2709</v>
      </c>
      <c r="O40" s="375" t="s">
        <v>336</v>
      </c>
      <c r="P40" s="478"/>
      <c r="Q40" s="439" t="s">
        <v>1880</v>
      </c>
      <c r="R40" s="438" t="s">
        <v>336</v>
      </c>
      <c r="S40" s="369"/>
    </row>
    <row r="41" spans="1:19">
      <c r="A41" s="372" t="s">
        <v>1317</v>
      </c>
      <c r="B41" s="482" t="s">
        <v>1318</v>
      </c>
      <c r="C41" s="482" t="s">
        <v>1318</v>
      </c>
      <c r="D41" s="466" t="s">
        <v>2709</v>
      </c>
      <c r="E41" s="482" t="s">
        <v>1318</v>
      </c>
      <c r="F41" s="482" t="s">
        <v>1318</v>
      </c>
      <c r="G41" s="482" t="s">
        <v>1318</v>
      </c>
      <c r="H41" s="482" t="s">
        <v>1318</v>
      </c>
      <c r="I41" s="484" t="s">
        <v>2709</v>
      </c>
      <c r="J41" s="482" t="s">
        <v>1318</v>
      </c>
      <c r="K41" s="482" t="s">
        <v>1318</v>
      </c>
      <c r="L41" s="482" t="s">
        <v>1318</v>
      </c>
      <c r="M41" s="478"/>
      <c r="N41" s="466" t="s">
        <v>2709</v>
      </c>
      <c r="O41" s="375" t="s">
        <v>1318</v>
      </c>
      <c r="P41" s="478"/>
      <c r="Q41" s="439" t="s">
        <v>1880</v>
      </c>
      <c r="R41" s="438" t="s">
        <v>1318</v>
      </c>
      <c r="S41" s="369"/>
    </row>
    <row r="42" spans="1:19">
      <c r="A42" s="372" t="s">
        <v>1321</v>
      </c>
      <c r="B42" s="467" t="s">
        <v>731</v>
      </c>
      <c r="C42" s="467" t="s">
        <v>731</v>
      </c>
      <c r="D42" s="470" t="s">
        <v>1928</v>
      </c>
      <c r="E42" s="467" t="s">
        <v>731</v>
      </c>
      <c r="F42" s="467" t="s">
        <v>731</v>
      </c>
      <c r="G42" s="467" t="s">
        <v>731</v>
      </c>
      <c r="H42" s="467" t="s">
        <v>731</v>
      </c>
      <c r="I42" s="472" t="s">
        <v>1928</v>
      </c>
      <c r="J42" s="467" t="s">
        <v>731</v>
      </c>
      <c r="K42" s="467"/>
      <c r="L42" s="467" t="s">
        <v>731</v>
      </c>
      <c r="M42" s="467"/>
      <c r="N42" s="470" t="s">
        <v>1928</v>
      </c>
      <c r="O42" s="376" t="s">
        <v>731</v>
      </c>
      <c r="P42" s="376"/>
      <c r="Q42" s="416" t="s">
        <v>556</v>
      </c>
      <c r="R42" s="376" t="s">
        <v>731</v>
      </c>
      <c r="S42" s="369"/>
    </row>
    <row r="43" spans="1:19">
      <c r="A43" s="372" t="s">
        <v>1322</v>
      </c>
      <c r="B43" s="482" t="s">
        <v>1323</v>
      </c>
      <c r="C43" s="482" t="s">
        <v>1323</v>
      </c>
      <c r="D43" s="466" t="s">
        <v>2710</v>
      </c>
      <c r="E43" s="482" t="s">
        <v>1323</v>
      </c>
      <c r="F43" s="482" t="s">
        <v>1323</v>
      </c>
      <c r="G43" s="482" t="s">
        <v>1323</v>
      </c>
      <c r="H43" s="482" t="s">
        <v>1323</v>
      </c>
      <c r="I43" s="484" t="s">
        <v>2710</v>
      </c>
      <c r="J43" s="482" t="s">
        <v>1323</v>
      </c>
      <c r="K43" s="482" t="s">
        <v>1323</v>
      </c>
      <c r="L43" s="482" t="s">
        <v>1323</v>
      </c>
      <c r="M43" s="478"/>
      <c r="N43" s="466" t="s">
        <v>2710</v>
      </c>
      <c r="O43" s="375" t="s">
        <v>1323</v>
      </c>
      <c r="P43" s="478"/>
      <c r="Q43" s="439" t="s">
        <v>1881</v>
      </c>
      <c r="R43" s="438" t="s">
        <v>1323</v>
      </c>
      <c r="S43" s="369"/>
    </row>
    <row r="44" spans="1:19">
      <c r="A44" s="372" t="s">
        <v>1325</v>
      </c>
      <c r="B44" s="482" t="s">
        <v>352</v>
      </c>
      <c r="C44" s="482" t="s">
        <v>352</v>
      </c>
      <c r="D44" s="466" t="s">
        <v>2710</v>
      </c>
      <c r="E44" s="482" t="s">
        <v>352</v>
      </c>
      <c r="F44" s="482" t="s">
        <v>352</v>
      </c>
      <c r="G44" s="482" t="s">
        <v>352</v>
      </c>
      <c r="H44" s="482" t="s">
        <v>352</v>
      </c>
      <c r="I44" s="484" t="s">
        <v>2710</v>
      </c>
      <c r="J44" s="482" t="s">
        <v>352</v>
      </c>
      <c r="K44" s="482" t="s">
        <v>352</v>
      </c>
      <c r="L44" s="482" t="s">
        <v>352</v>
      </c>
      <c r="M44" s="478"/>
      <c r="N44" s="466" t="s">
        <v>2710</v>
      </c>
      <c r="O44" s="375" t="s">
        <v>352</v>
      </c>
      <c r="P44" s="478"/>
      <c r="Q44" s="439" t="s">
        <v>1881</v>
      </c>
      <c r="R44" s="438" t="s">
        <v>352</v>
      </c>
      <c r="S44" s="369"/>
    </row>
    <row r="45" spans="1:19">
      <c r="A45" s="372" t="s">
        <v>1327</v>
      </c>
      <c r="B45" s="482" t="s">
        <v>1328</v>
      </c>
      <c r="C45" s="482" t="s">
        <v>1328</v>
      </c>
      <c r="D45" s="466" t="s">
        <v>2711</v>
      </c>
      <c r="E45" s="482" t="s">
        <v>1328</v>
      </c>
      <c r="F45" s="482" t="s">
        <v>1328</v>
      </c>
      <c r="G45" s="482" t="s">
        <v>1328</v>
      </c>
      <c r="H45" s="482" t="s">
        <v>1328</v>
      </c>
      <c r="I45" s="484" t="s">
        <v>2711</v>
      </c>
      <c r="J45" s="482" t="s">
        <v>1328</v>
      </c>
      <c r="K45" s="482" t="s">
        <v>1328</v>
      </c>
      <c r="L45" s="482" t="s">
        <v>1328</v>
      </c>
      <c r="M45" s="478"/>
      <c r="N45" s="466" t="s">
        <v>2711</v>
      </c>
      <c r="O45" s="375" t="s">
        <v>1328</v>
      </c>
      <c r="P45" s="478"/>
      <c r="Q45" s="439" t="s">
        <v>1882</v>
      </c>
      <c r="R45" s="438" t="s">
        <v>1328</v>
      </c>
      <c r="S45" s="369"/>
    </row>
    <row r="46" spans="1:19">
      <c r="A46" s="372" t="s">
        <v>1330</v>
      </c>
      <c r="B46" s="482" t="s">
        <v>1507</v>
      </c>
      <c r="C46" s="482" t="s">
        <v>1507</v>
      </c>
      <c r="D46" s="466" t="s">
        <v>2712</v>
      </c>
      <c r="E46" s="482" t="s">
        <v>1507</v>
      </c>
      <c r="F46" s="482" t="s">
        <v>1507</v>
      </c>
      <c r="G46" s="482" t="s">
        <v>1507</v>
      </c>
      <c r="H46" s="482" t="s">
        <v>1507</v>
      </c>
      <c r="I46" s="484" t="s">
        <v>2712</v>
      </c>
      <c r="J46" s="482" t="s">
        <v>1507</v>
      </c>
      <c r="K46" s="482" t="s">
        <v>1507</v>
      </c>
      <c r="L46" s="482" t="s">
        <v>1507</v>
      </c>
      <c r="M46" s="478"/>
      <c r="N46" s="466" t="s">
        <v>2712</v>
      </c>
      <c r="O46" s="375" t="s">
        <v>1507</v>
      </c>
      <c r="P46" s="478"/>
      <c r="Q46" s="439" t="s">
        <v>1883</v>
      </c>
      <c r="R46" s="438" t="s">
        <v>1507</v>
      </c>
      <c r="S46" s="369"/>
    </row>
    <row r="47" spans="1:19">
      <c r="A47" s="372" t="s">
        <v>1332</v>
      </c>
      <c r="B47" s="482" t="s">
        <v>1333</v>
      </c>
      <c r="C47" s="482" t="s">
        <v>1333</v>
      </c>
      <c r="D47" s="466" t="s">
        <v>2712</v>
      </c>
      <c r="E47" s="482" t="s">
        <v>1333</v>
      </c>
      <c r="F47" s="482" t="s">
        <v>1333</v>
      </c>
      <c r="G47" s="482" t="s">
        <v>1333</v>
      </c>
      <c r="H47" s="482" t="s">
        <v>1333</v>
      </c>
      <c r="I47" s="484" t="s">
        <v>2712</v>
      </c>
      <c r="J47" s="482" t="s">
        <v>1333</v>
      </c>
      <c r="K47" s="482" t="s">
        <v>1333</v>
      </c>
      <c r="L47" s="482" t="s">
        <v>1333</v>
      </c>
      <c r="M47" s="478"/>
      <c r="N47" s="466" t="s">
        <v>2712</v>
      </c>
      <c r="O47" s="375" t="s">
        <v>1333</v>
      </c>
      <c r="P47" s="478"/>
      <c r="Q47" s="439" t="s">
        <v>1883</v>
      </c>
      <c r="R47" s="438" t="s">
        <v>1333</v>
      </c>
      <c r="S47" s="369"/>
    </row>
    <row r="48" spans="1:19">
      <c r="A48" s="372" t="s">
        <v>1335</v>
      </c>
      <c r="B48" s="482" t="s">
        <v>292</v>
      </c>
      <c r="C48" s="482" t="s">
        <v>292</v>
      </c>
      <c r="D48" s="466" t="s">
        <v>1928</v>
      </c>
      <c r="E48" s="482" t="s">
        <v>292</v>
      </c>
      <c r="F48" s="482" t="s">
        <v>292</v>
      </c>
      <c r="G48" s="482" t="s">
        <v>292</v>
      </c>
      <c r="H48" s="482" t="s">
        <v>292</v>
      </c>
      <c r="I48" s="484" t="s">
        <v>1928</v>
      </c>
      <c r="J48" s="482" t="s">
        <v>292</v>
      </c>
      <c r="K48" s="478"/>
      <c r="L48" s="482" t="s">
        <v>292</v>
      </c>
      <c r="M48" s="478"/>
      <c r="N48" s="466" t="s">
        <v>1928</v>
      </c>
      <c r="O48" s="375" t="s">
        <v>292</v>
      </c>
      <c r="P48" s="478"/>
      <c r="Q48" s="439" t="s">
        <v>556</v>
      </c>
      <c r="R48" s="438" t="s">
        <v>292</v>
      </c>
      <c r="S48" s="369"/>
    </row>
    <row r="49" spans="1:19">
      <c r="A49" s="372" t="s">
        <v>768</v>
      </c>
      <c r="B49" s="482" t="s">
        <v>2713</v>
      </c>
      <c r="C49" s="482" t="s">
        <v>2713</v>
      </c>
      <c r="D49" s="466" t="s">
        <v>2714</v>
      </c>
      <c r="E49" s="482" t="s">
        <v>2713</v>
      </c>
      <c r="F49" s="482" t="s">
        <v>2713</v>
      </c>
      <c r="G49" s="482" t="s">
        <v>2713</v>
      </c>
      <c r="H49" s="482" t="s">
        <v>2713</v>
      </c>
      <c r="I49" s="484" t="s">
        <v>2714</v>
      </c>
      <c r="J49" s="482" t="s">
        <v>2713</v>
      </c>
      <c r="K49" s="482" t="s">
        <v>2713</v>
      </c>
      <c r="L49" s="482" t="s">
        <v>2713</v>
      </c>
      <c r="M49" s="478"/>
      <c r="N49" s="466" t="s">
        <v>2714</v>
      </c>
      <c r="O49" s="410" t="s">
        <v>2451</v>
      </c>
      <c r="P49" s="410"/>
      <c r="Q49" s="439" t="s">
        <v>2541</v>
      </c>
      <c r="R49" s="412" t="s">
        <v>2013</v>
      </c>
      <c r="S49" s="369"/>
    </row>
    <row r="50" spans="1:19">
      <c r="A50" s="372" t="s">
        <v>770</v>
      </c>
      <c r="B50" s="482" t="s">
        <v>2715</v>
      </c>
      <c r="C50" s="482" t="s">
        <v>2715</v>
      </c>
      <c r="D50" s="466" t="s">
        <v>2714</v>
      </c>
      <c r="E50" s="482" t="s">
        <v>2715</v>
      </c>
      <c r="F50" s="482" t="s">
        <v>2715</v>
      </c>
      <c r="G50" s="482" t="s">
        <v>2715</v>
      </c>
      <c r="H50" s="482" t="s">
        <v>2715</v>
      </c>
      <c r="I50" s="484" t="s">
        <v>2714</v>
      </c>
      <c r="J50" s="482" t="s">
        <v>2715</v>
      </c>
      <c r="K50" s="482" t="s">
        <v>2715</v>
      </c>
      <c r="L50" s="482" t="s">
        <v>2715</v>
      </c>
      <c r="M50" s="478"/>
      <c r="N50" s="466" t="s">
        <v>2714</v>
      </c>
      <c r="O50" s="375" t="s">
        <v>2495</v>
      </c>
      <c r="P50" s="375"/>
      <c r="Q50" s="439" t="s">
        <v>2542</v>
      </c>
      <c r="R50" s="438" t="s">
        <v>2496</v>
      </c>
      <c r="S50" s="369"/>
    </row>
    <row r="51" spans="1:19">
      <c r="A51" s="372" t="s">
        <v>773</v>
      </c>
      <c r="B51" s="482" t="s">
        <v>774</v>
      </c>
      <c r="C51" s="482" t="s">
        <v>774</v>
      </c>
      <c r="D51" s="466" t="s">
        <v>2716</v>
      </c>
      <c r="E51" s="482" t="s">
        <v>774</v>
      </c>
      <c r="F51" s="482" t="s">
        <v>774</v>
      </c>
      <c r="G51" s="482" t="s">
        <v>774</v>
      </c>
      <c r="H51" s="482" t="s">
        <v>774</v>
      </c>
      <c r="I51" s="484" t="s">
        <v>2716</v>
      </c>
      <c r="J51" s="482" t="s">
        <v>774</v>
      </c>
      <c r="K51" s="478"/>
      <c r="L51" s="482" t="s">
        <v>774</v>
      </c>
      <c r="M51" s="478"/>
      <c r="N51" s="466" t="s">
        <v>2716</v>
      </c>
      <c r="O51" s="375" t="s">
        <v>2494</v>
      </c>
      <c r="P51" s="375"/>
      <c r="Q51" s="439" t="s">
        <v>1884</v>
      </c>
      <c r="R51" s="438" t="s">
        <v>774</v>
      </c>
      <c r="S51" s="369"/>
    </row>
    <row r="52" spans="1:19">
      <c r="A52" s="372" t="s">
        <v>780</v>
      </c>
      <c r="B52" s="467" t="s">
        <v>731</v>
      </c>
      <c r="C52" s="467" t="s">
        <v>731</v>
      </c>
      <c r="D52" s="470" t="s">
        <v>1928</v>
      </c>
      <c r="E52" s="467" t="s">
        <v>731</v>
      </c>
      <c r="F52" s="467" t="s">
        <v>731</v>
      </c>
      <c r="G52" s="467" t="s">
        <v>731</v>
      </c>
      <c r="H52" s="467" t="s">
        <v>731</v>
      </c>
      <c r="I52" s="472" t="s">
        <v>1928</v>
      </c>
      <c r="J52" s="467" t="s">
        <v>731</v>
      </c>
      <c r="K52" s="467"/>
      <c r="L52" s="467" t="s">
        <v>731</v>
      </c>
      <c r="M52" s="467"/>
      <c r="N52" s="470" t="s">
        <v>1928</v>
      </c>
      <c r="O52" s="376" t="s">
        <v>731</v>
      </c>
      <c r="P52" s="376"/>
      <c r="Q52" s="416" t="s">
        <v>556</v>
      </c>
      <c r="R52" s="376" t="s">
        <v>731</v>
      </c>
      <c r="S52" s="369"/>
    </row>
    <row r="53" spans="1:19">
      <c r="A53" s="372" t="s">
        <v>784</v>
      </c>
      <c r="B53" s="482" t="s">
        <v>785</v>
      </c>
      <c r="C53" s="482" t="s">
        <v>785</v>
      </c>
      <c r="D53" s="466" t="s">
        <v>1933</v>
      </c>
      <c r="E53" s="475" t="s">
        <v>21</v>
      </c>
      <c r="F53" s="482" t="s">
        <v>785</v>
      </c>
      <c r="G53" s="482" t="s">
        <v>785</v>
      </c>
      <c r="H53" s="482" t="s">
        <v>785</v>
      </c>
      <c r="I53" s="484" t="s">
        <v>1933</v>
      </c>
      <c r="J53" s="475" t="s">
        <v>21</v>
      </c>
      <c r="K53" s="475"/>
      <c r="L53" s="482" t="s">
        <v>785</v>
      </c>
      <c r="M53" s="478"/>
      <c r="N53" s="466" t="s">
        <v>1933</v>
      </c>
      <c r="O53" s="375" t="s">
        <v>785</v>
      </c>
      <c r="P53" s="478"/>
      <c r="Q53" s="439" t="s">
        <v>666</v>
      </c>
      <c r="R53" s="412" t="s">
        <v>2981</v>
      </c>
    </row>
    <row r="54" spans="1:19">
      <c r="A54" s="372" t="s">
        <v>790</v>
      </c>
      <c r="B54" s="482" t="s">
        <v>791</v>
      </c>
      <c r="C54" s="482" t="s">
        <v>791</v>
      </c>
      <c r="D54" s="466" t="s">
        <v>1933</v>
      </c>
      <c r="E54" s="475" t="s">
        <v>21</v>
      </c>
      <c r="F54" s="482" t="s">
        <v>791</v>
      </c>
      <c r="G54" s="482" t="s">
        <v>791</v>
      </c>
      <c r="H54" s="482" t="s">
        <v>791</v>
      </c>
      <c r="I54" s="484" t="s">
        <v>1933</v>
      </c>
      <c r="J54" s="475" t="s">
        <v>21</v>
      </c>
      <c r="K54" s="475"/>
      <c r="L54" s="482" t="s">
        <v>791</v>
      </c>
      <c r="M54" s="478"/>
      <c r="N54" s="466" t="s">
        <v>1933</v>
      </c>
      <c r="O54" s="375" t="s">
        <v>791</v>
      </c>
      <c r="P54" s="478"/>
      <c r="Q54" s="439" t="s">
        <v>666</v>
      </c>
      <c r="R54" s="412" t="s">
        <v>2982</v>
      </c>
    </row>
    <row r="55" spans="1:19">
      <c r="A55" s="372" t="s">
        <v>796</v>
      </c>
      <c r="B55" s="482" t="s">
        <v>797</v>
      </c>
      <c r="C55" s="482" t="s">
        <v>797</v>
      </c>
      <c r="D55" s="466" t="s">
        <v>2717</v>
      </c>
      <c r="E55" s="482" t="s">
        <v>797</v>
      </c>
      <c r="F55" s="482" t="s">
        <v>797</v>
      </c>
      <c r="G55" s="482" t="s">
        <v>797</v>
      </c>
      <c r="H55" s="482" t="s">
        <v>797</v>
      </c>
      <c r="I55" s="484" t="s">
        <v>2717</v>
      </c>
      <c r="J55" s="482" t="s">
        <v>797</v>
      </c>
      <c r="K55" s="475" t="s">
        <v>2718</v>
      </c>
      <c r="L55" s="482" t="s">
        <v>797</v>
      </c>
      <c r="M55" s="475" t="s">
        <v>2718</v>
      </c>
      <c r="N55" s="466" t="s">
        <v>2717</v>
      </c>
      <c r="O55" s="375" t="s">
        <v>797</v>
      </c>
      <c r="P55" s="478"/>
      <c r="Q55" s="439" t="s">
        <v>1680</v>
      </c>
      <c r="R55" s="438" t="s">
        <v>797</v>
      </c>
      <c r="S55" s="369"/>
    </row>
    <row r="56" spans="1:19">
      <c r="A56" s="372" t="s">
        <v>803</v>
      </c>
      <c r="B56" s="482" t="s">
        <v>804</v>
      </c>
      <c r="C56" s="482" t="s">
        <v>804</v>
      </c>
      <c r="D56" s="466" t="s">
        <v>1933</v>
      </c>
      <c r="E56" s="475" t="s">
        <v>21</v>
      </c>
      <c r="F56" s="482" t="s">
        <v>804</v>
      </c>
      <c r="G56" s="482" t="s">
        <v>804</v>
      </c>
      <c r="H56" s="482" t="s">
        <v>804</v>
      </c>
      <c r="I56" s="484" t="s">
        <v>1933</v>
      </c>
      <c r="J56" s="475" t="s">
        <v>21</v>
      </c>
      <c r="K56" s="475"/>
      <c r="L56" s="482" t="s">
        <v>804</v>
      </c>
      <c r="M56" s="478"/>
      <c r="N56" s="466" t="s">
        <v>1933</v>
      </c>
      <c r="O56" s="375" t="s">
        <v>804</v>
      </c>
      <c r="P56" s="478"/>
      <c r="Q56" s="439" t="s">
        <v>666</v>
      </c>
      <c r="R56" s="438" t="s">
        <v>804</v>
      </c>
      <c r="S56" s="369"/>
    </row>
    <row r="57" spans="1:19">
      <c r="A57" s="372" t="s">
        <v>809</v>
      </c>
      <c r="B57" s="482" t="s">
        <v>810</v>
      </c>
      <c r="C57" s="482" t="s">
        <v>810</v>
      </c>
      <c r="D57" s="466" t="s">
        <v>1933</v>
      </c>
      <c r="E57" s="475" t="s">
        <v>21</v>
      </c>
      <c r="F57" s="482" t="s">
        <v>810</v>
      </c>
      <c r="G57" s="482" t="s">
        <v>810</v>
      </c>
      <c r="H57" s="482" t="s">
        <v>810</v>
      </c>
      <c r="I57" s="484" t="s">
        <v>1933</v>
      </c>
      <c r="J57" s="475" t="s">
        <v>21</v>
      </c>
      <c r="K57" s="475"/>
      <c r="L57" s="482" t="s">
        <v>810</v>
      </c>
      <c r="M57" s="478"/>
      <c r="N57" s="466" t="s">
        <v>1933</v>
      </c>
      <c r="O57" s="375" t="s">
        <v>810</v>
      </c>
      <c r="P57" s="478"/>
      <c r="Q57" s="439" t="s">
        <v>666</v>
      </c>
      <c r="R57" s="438" t="s">
        <v>810</v>
      </c>
      <c r="S57" s="369"/>
    </row>
    <row r="58" spans="1:19">
      <c r="A58" s="372" t="s">
        <v>866</v>
      </c>
      <c r="B58" s="464" t="s">
        <v>867</v>
      </c>
      <c r="C58" s="464" t="s">
        <v>867</v>
      </c>
      <c r="D58" s="466" t="s">
        <v>1928</v>
      </c>
      <c r="E58" s="464" t="s">
        <v>867</v>
      </c>
      <c r="F58" s="464" t="s">
        <v>867</v>
      </c>
      <c r="G58" s="464" t="s">
        <v>867</v>
      </c>
      <c r="H58" s="464" t="s">
        <v>867</v>
      </c>
      <c r="I58" s="484" t="s">
        <v>1928</v>
      </c>
      <c r="J58" s="464" t="s">
        <v>867</v>
      </c>
      <c r="K58" s="464"/>
      <c r="L58" s="464" t="s">
        <v>867</v>
      </c>
      <c r="M58" s="464"/>
      <c r="N58" s="466" t="s">
        <v>1928</v>
      </c>
      <c r="O58" s="535" t="s">
        <v>867</v>
      </c>
      <c r="P58" s="438"/>
      <c r="Q58" s="439" t="s">
        <v>556</v>
      </c>
      <c r="R58" s="438" t="s">
        <v>867</v>
      </c>
      <c r="S58" s="369"/>
    </row>
    <row r="59" spans="1:19">
      <c r="A59" s="372" t="s">
        <v>873</v>
      </c>
      <c r="B59" s="482" t="s">
        <v>874</v>
      </c>
      <c r="C59" s="482" t="s">
        <v>874</v>
      </c>
      <c r="D59" s="466" t="s">
        <v>1933</v>
      </c>
      <c r="E59" s="482" t="s">
        <v>874</v>
      </c>
      <c r="F59" s="482" t="s">
        <v>874</v>
      </c>
      <c r="G59" s="482" t="s">
        <v>874</v>
      </c>
      <c r="H59" s="482" t="s">
        <v>874</v>
      </c>
      <c r="I59" s="484" t="s">
        <v>1933</v>
      </c>
      <c r="J59" s="482" t="s">
        <v>874</v>
      </c>
      <c r="K59" s="482" t="s">
        <v>874</v>
      </c>
      <c r="L59" s="482" t="s">
        <v>874</v>
      </c>
      <c r="M59" s="478"/>
      <c r="N59" s="466" t="s">
        <v>1933</v>
      </c>
      <c r="O59" s="375" t="s">
        <v>874</v>
      </c>
      <c r="P59" s="478"/>
      <c r="Q59" s="439" t="s">
        <v>666</v>
      </c>
      <c r="R59" s="438" t="s">
        <v>874</v>
      </c>
      <c r="S59" s="369"/>
    </row>
    <row r="60" spans="1:19">
      <c r="A60" s="372" t="s">
        <v>815</v>
      </c>
      <c r="B60" s="482" t="s">
        <v>816</v>
      </c>
      <c r="C60" s="482" t="s">
        <v>816</v>
      </c>
      <c r="D60" s="466" t="s">
        <v>1933</v>
      </c>
      <c r="E60" s="482" t="s">
        <v>816</v>
      </c>
      <c r="F60" s="482" t="s">
        <v>816</v>
      </c>
      <c r="G60" s="482" t="s">
        <v>816</v>
      </c>
      <c r="H60" s="482" t="s">
        <v>816</v>
      </c>
      <c r="I60" s="484" t="s">
        <v>1933</v>
      </c>
      <c r="J60" s="482" t="s">
        <v>816</v>
      </c>
      <c r="K60" s="482" t="s">
        <v>816</v>
      </c>
      <c r="L60" s="482" t="s">
        <v>816</v>
      </c>
      <c r="M60" s="478"/>
      <c r="N60" s="466" t="s">
        <v>1933</v>
      </c>
      <c r="O60" s="375" t="s">
        <v>816</v>
      </c>
      <c r="P60" s="478"/>
      <c r="Q60" s="439" t="s">
        <v>666</v>
      </c>
      <c r="R60" s="438" t="s">
        <v>816</v>
      </c>
      <c r="S60" s="369"/>
    </row>
    <row r="61" spans="1:19">
      <c r="A61" s="372" t="s">
        <v>368</v>
      </c>
      <c r="B61" s="467" t="s">
        <v>731</v>
      </c>
      <c r="C61" s="467" t="s">
        <v>731</v>
      </c>
      <c r="D61" s="470" t="s">
        <v>1928</v>
      </c>
      <c r="E61" s="467" t="s">
        <v>731</v>
      </c>
      <c r="F61" s="467" t="s">
        <v>731</v>
      </c>
      <c r="G61" s="467" t="s">
        <v>731</v>
      </c>
      <c r="H61" s="467" t="s">
        <v>731</v>
      </c>
      <c r="I61" s="472" t="s">
        <v>1928</v>
      </c>
      <c r="J61" s="467" t="s">
        <v>731</v>
      </c>
      <c r="K61" s="467"/>
      <c r="L61" s="467" t="s">
        <v>731</v>
      </c>
      <c r="M61" s="467"/>
      <c r="N61" s="470" t="s">
        <v>1928</v>
      </c>
      <c r="O61" s="376" t="s">
        <v>731</v>
      </c>
      <c r="P61" s="376"/>
      <c r="Q61" s="416" t="s">
        <v>556</v>
      </c>
      <c r="R61" s="376" t="s">
        <v>731</v>
      </c>
      <c r="S61" s="369"/>
    </row>
    <row r="62" spans="1:19">
      <c r="A62" s="372" t="s">
        <v>372</v>
      </c>
      <c r="B62" s="482" t="s">
        <v>373</v>
      </c>
      <c r="C62" s="482" t="s">
        <v>373</v>
      </c>
      <c r="D62" s="466" t="s">
        <v>1933</v>
      </c>
      <c r="E62" s="482" t="s">
        <v>373</v>
      </c>
      <c r="F62" s="482" t="s">
        <v>373</v>
      </c>
      <c r="G62" s="482" t="s">
        <v>373</v>
      </c>
      <c r="H62" s="482" t="s">
        <v>373</v>
      </c>
      <c r="I62" s="484" t="s">
        <v>1933</v>
      </c>
      <c r="J62" s="482" t="s">
        <v>373</v>
      </c>
      <c r="K62" s="482" t="s">
        <v>373</v>
      </c>
      <c r="L62" s="482" t="s">
        <v>373</v>
      </c>
      <c r="M62" s="478"/>
      <c r="N62" s="466" t="s">
        <v>1933</v>
      </c>
      <c r="O62" s="375" t="s">
        <v>373</v>
      </c>
      <c r="P62" s="478"/>
      <c r="Q62" s="439" t="s">
        <v>666</v>
      </c>
      <c r="R62" s="438" t="s">
        <v>373</v>
      </c>
      <c r="S62" s="369"/>
    </row>
    <row r="63" spans="1:19">
      <c r="A63" s="372" t="s">
        <v>379</v>
      </c>
      <c r="B63" s="482" t="s">
        <v>380</v>
      </c>
      <c r="C63" s="482" t="s">
        <v>380</v>
      </c>
      <c r="D63" s="466" t="s">
        <v>1933</v>
      </c>
      <c r="E63" s="482" t="s">
        <v>380</v>
      </c>
      <c r="F63" s="482" t="s">
        <v>380</v>
      </c>
      <c r="G63" s="482" t="s">
        <v>380</v>
      </c>
      <c r="H63" s="482" t="s">
        <v>380</v>
      </c>
      <c r="I63" s="484" t="s">
        <v>1933</v>
      </c>
      <c r="J63" s="482" t="s">
        <v>380</v>
      </c>
      <c r="K63" s="482" t="s">
        <v>380</v>
      </c>
      <c r="L63" s="482" t="s">
        <v>380</v>
      </c>
      <c r="M63" s="478"/>
      <c r="N63" s="466" t="s">
        <v>1933</v>
      </c>
      <c r="O63" s="375" t="s">
        <v>380</v>
      </c>
      <c r="P63" s="478"/>
      <c r="Q63" s="439" t="s">
        <v>666</v>
      </c>
      <c r="R63" s="438" t="s">
        <v>380</v>
      </c>
      <c r="S63" s="369"/>
    </row>
    <row r="64" spans="1:19">
      <c r="A64" s="372" t="s">
        <v>386</v>
      </c>
      <c r="B64" s="482" t="s">
        <v>387</v>
      </c>
      <c r="C64" s="482" t="s">
        <v>387</v>
      </c>
      <c r="D64" s="466" t="s">
        <v>2717</v>
      </c>
      <c r="E64" s="482" t="s">
        <v>387</v>
      </c>
      <c r="F64" s="482" t="s">
        <v>387</v>
      </c>
      <c r="G64" s="482" t="s">
        <v>387</v>
      </c>
      <c r="H64" s="482" t="s">
        <v>387</v>
      </c>
      <c r="I64" s="484" t="s">
        <v>2717</v>
      </c>
      <c r="J64" s="482" t="s">
        <v>387</v>
      </c>
      <c r="K64" s="475" t="s">
        <v>2719</v>
      </c>
      <c r="L64" s="482" t="s">
        <v>387</v>
      </c>
      <c r="M64" s="475" t="s">
        <v>2719</v>
      </c>
      <c r="N64" s="466" t="s">
        <v>2717</v>
      </c>
      <c r="O64" s="375" t="s">
        <v>387</v>
      </c>
      <c r="P64" s="478"/>
      <c r="Q64" s="439" t="s">
        <v>1680</v>
      </c>
      <c r="R64" s="438" t="s">
        <v>387</v>
      </c>
      <c r="S64" s="369"/>
    </row>
    <row r="65" spans="1:19">
      <c r="A65" s="372" t="s">
        <v>393</v>
      </c>
      <c r="B65" s="482" t="s">
        <v>1681</v>
      </c>
      <c r="C65" s="482" t="s">
        <v>1681</v>
      </c>
      <c r="D65" s="466" t="s">
        <v>1933</v>
      </c>
      <c r="E65" s="482" t="s">
        <v>1681</v>
      </c>
      <c r="F65" s="482" t="s">
        <v>1681</v>
      </c>
      <c r="G65" s="482" t="s">
        <v>1681</v>
      </c>
      <c r="H65" s="482" t="s">
        <v>1681</v>
      </c>
      <c r="I65" s="484" t="s">
        <v>1933</v>
      </c>
      <c r="J65" s="482" t="s">
        <v>1681</v>
      </c>
      <c r="K65" s="482" t="s">
        <v>1681</v>
      </c>
      <c r="L65" s="482" t="s">
        <v>1681</v>
      </c>
      <c r="M65" s="478"/>
      <c r="N65" s="466" t="s">
        <v>1933</v>
      </c>
      <c r="O65" s="375" t="s">
        <v>722</v>
      </c>
      <c r="P65" s="478"/>
      <c r="Q65" s="439" t="s">
        <v>666</v>
      </c>
      <c r="R65" s="438" t="s">
        <v>1681</v>
      </c>
      <c r="S65" s="369"/>
    </row>
    <row r="66" spans="1:19">
      <c r="A66" s="372" t="s">
        <v>397</v>
      </c>
      <c r="B66" s="482" t="s">
        <v>1682</v>
      </c>
      <c r="C66" s="482" t="s">
        <v>1682</v>
      </c>
      <c r="D66" s="466" t="s">
        <v>1933</v>
      </c>
      <c r="E66" s="482" t="s">
        <v>1682</v>
      </c>
      <c r="F66" s="482" t="s">
        <v>1682</v>
      </c>
      <c r="G66" s="482" t="s">
        <v>1682</v>
      </c>
      <c r="H66" s="482" t="s">
        <v>1682</v>
      </c>
      <c r="I66" s="484" t="s">
        <v>1933</v>
      </c>
      <c r="J66" s="482" t="s">
        <v>1682</v>
      </c>
      <c r="K66" s="482" t="s">
        <v>1682</v>
      </c>
      <c r="L66" s="482" t="s">
        <v>1682</v>
      </c>
      <c r="M66" s="478"/>
      <c r="N66" s="466" t="s">
        <v>1933</v>
      </c>
      <c r="O66" s="375" t="s">
        <v>723</v>
      </c>
      <c r="P66" s="478"/>
      <c r="Q66" s="439" t="s">
        <v>666</v>
      </c>
      <c r="R66" s="438" t="s">
        <v>1682</v>
      </c>
      <c r="S66" s="369"/>
    </row>
    <row r="67" spans="1:19">
      <c r="A67" s="372" t="s">
        <v>401</v>
      </c>
      <c r="B67" s="464" t="s">
        <v>1830</v>
      </c>
      <c r="C67" s="464" t="s">
        <v>1830</v>
      </c>
      <c r="D67" s="466" t="s">
        <v>1928</v>
      </c>
      <c r="E67" s="464" t="s">
        <v>1830</v>
      </c>
      <c r="F67" s="464" t="s">
        <v>1830</v>
      </c>
      <c r="G67" s="464" t="s">
        <v>1830</v>
      </c>
      <c r="H67" s="464" t="s">
        <v>1830</v>
      </c>
      <c r="I67" s="484" t="s">
        <v>1928</v>
      </c>
      <c r="J67" s="464" t="s">
        <v>1830</v>
      </c>
      <c r="K67" s="464"/>
      <c r="L67" s="464" t="s">
        <v>1830</v>
      </c>
      <c r="M67" s="464"/>
      <c r="N67" s="466" t="s">
        <v>1928</v>
      </c>
      <c r="O67" s="535" t="s">
        <v>1390</v>
      </c>
      <c r="P67" s="438"/>
      <c r="Q67" s="439" t="s">
        <v>556</v>
      </c>
      <c r="R67" s="438" t="s">
        <v>1830</v>
      </c>
      <c r="S67" s="369"/>
    </row>
    <row r="68" spans="1:19">
      <c r="A68" s="372" t="s">
        <v>405</v>
      </c>
      <c r="B68" s="482" t="s">
        <v>1684</v>
      </c>
      <c r="C68" s="482" t="s">
        <v>1684</v>
      </c>
      <c r="D68" s="466" t="s">
        <v>2717</v>
      </c>
      <c r="E68" s="482" t="s">
        <v>1684</v>
      </c>
      <c r="F68" s="482" t="s">
        <v>1684</v>
      </c>
      <c r="G68" s="482" t="s">
        <v>1684</v>
      </c>
      <c r="H68" s="482" t="s">
        <v>1684</v>
      </c>
      <c r="I68" s="484" t="s">
        <v>2717</v>
      </c>
      <c r="J68" s="482" t="s">
        <v>1684</v>
      </c>
      <c r="K68" s="475" t="s">
        <v>2720</v>
      </c>
      <c r="L68" s="482" t="s">
        <v>1684</v>
      </c>
      <c r="M68" s="475" t="s">
        <v>2720</v>
      </c>
      <c r="N68" s="466" t="s">
        <v>2717</v>
      </c>
      <c r="O68" s="375" t="s">
        <v>1683</v>
      </c>
      <c r="P68" s="478"/>
      <c r="Q68" s="439" t="s">
        <v>1680</v>
      </c>
      <c r="R68" s="438" t="s">
        <v>1684</v>
      </c>
      <c r="S68" s="369"/>
    </row>
    <row r="69" spans="1:19">
      <c r="A69" s="372" t="s">
        <v>409</v>
      </c>
      <c r="B69" s="482" t="s">
        <v>1685</v>
      </c>
      <c r="C69" s="482" t="s">
        <v>1685</v>
      </c>
      <c r="D69" s="466" t="s">
        <v>1933</v>
      </c>
      <c r="E69" s="482" t="s">
        <v>1685</v>
      </c>
      <c r="F69" s="482" t="s">
        <v>1685</v>
      </c>
      <c r="G69" s="482" t="s">
        <v>1685</v>
      </c>
      <c r="H69" s="482" t="s">
        <v>1685</v>
      </c>
      <c r="I69" s="484" t="s">
        <v>1933</v>
      </c>
      <c r="J69" s="482" t="s">
        <v>1685</v>
      </c>
      <c r="K69" s="482" t="s">
        <v>1685</v>
      </c>
      <c r="L69" s="482" t="s">
        <v>1685</v>
      </c>
      <c r="M69" s="478"/>
      <c r="N69" s="466" t="s">
        <v>1933</v>
      </c>
      <c r="O69" s="375" t="s">
        <v>725</v>
      </c>
      <c r="P69" s="508"/>
      <c r="Q69" s="439" t="s">
        <v>666</v>
      </c>
      <c r="R69" s="438" t="s">
        <v>1685</v>
      </c>
      <c r="S69" s="369"/>
    </row>
    <row r="70" spans="1:19">
      <c r="A70" s="372" t="s">
        <v>413</v>
      </c>
      <c r="B70" s="482" t="s">
        <v>1686</v>
      </c>
      <c r="C70" s="482" t="s">
        <v>1686</v>
      </c>
      <c r="D70" s="466" t="s">
        <v>1933</v>
      </c>
      <c r="E70" s="482" t="s">
        <v>1686</v>
      </c>
      <c r="F70" s="482" t="s">
        <v>1686</v>
      </c>
      <c r="G70" s="482" t="s">
        <v>1686</v>
      </c>
      <c r="H70" s="482" t="s">
        <v>1686</v>
      </c>
      <c r="I70" s="484" t="s">
        <v>1933</v>
      </c>
      <c r="J70" s="482" t="s">
        <v>1686</v>
      </c>
      <c r="K70" s="482" t="s">
        <v>1686</v>
      </c>
      <c r="L70" s="482" t="s">
        <v>1686</v>
      </c>
      <c r="M70" s="478"/>
      <c r="N70" s="466" t="s">
        <v>1933</v>
      </c>
      <c r="O70" s="375" t="s">
        <v>726</v>
      </c>
      <c r="P70" s="508"/>
      <c r="Q70" s="439" t="s">
        <v>666</v>
      </c>
      <c r="R70" s="438" t="s">
        <v>1686</v>
      </c>
      <c r="S70" s="369"/>
    </row>
    <row r="71" spans="1:19">
      <c r="A71" s="372" t="s">
        <v>417</v>
      </c>
      <c r="B71" s="467" t="s">
        <v>731</v>
      </c>
      <c r="C71" s="467" t="s">
        <v>731</v>
      </c>
      <c r="D71" s="470" t="s">
        <v>1928</v>
      </c>
      <c r="E71" s="467" t="s">
        <v>731</v>
      </c>
      <c r="F71" s="467" t="s">
        <v>731</v>
      </c>
      <c r="G71" s="467" t="s">
        <v>731</v>
      </c>
      <c r="H71" s="467" t="s">
        <v>731</v>
      </c>
      <c r="I71" s="472" t="s">
        <v>1928</v>
      </c>
      <c r="J71" s="467" t="s">
        <v>731</v>
      </c>
      <c r="K71" s="467"/>
      <c r="L71" s="467" t="s">
        <v>731</v>
      </c>
      <c r="M71" s="467"/>
      <c r="N71" s="470" t="s">
        <v>1928</v>
      </c>
      <c r="O71" s="376" t="s">
        <v>731</v>
      </c>
      <c r="P71" s="376"/>
      <c r="Q71" s="416" t="s">
        <v>556</v>
      </c>
      <c r="R71" s="376" t="s">
        <v>731</v>
      </c>
      <c r="S71" s="369"/>
    </row>
    <row r="72" spans="1:19">
      <c r="A72" s="372" t="s">
        <v>842</v>
      </c>
      <c r="B72" s="482" t="s">
        <v>1690</v>
      </c>
      <c r="C72" s="482" t="s">
        <v>1690</v>
      </c>
      <c r="D72" s="466" t="s">
        <v>2721</v>
      </c>
      <c r="E72" s="482" t="s">
        <v>1690</v>
      </c>
      <c r="F72" s="482" t="s">
        <v>1690</v>
      </c>
      <c r="G72" s="482" t="s">
        <v>1690</v>
      </c>
      <c r="H72" s="482" t="s">
        <v>1690</v>
      </c>
      <c r="I72" s="484" t="s">
        <v>2721</v>
      </c>
      <c r="J72" s="482" t="s">
        <v>1690</v>
      </c>
      <c r="K72" s="482" t="s">
        <v>1689</v>
      </c>
      <c r="L72" s="482" t="s">
        <v>1690</v>
      </c>
      <c r="M72" s="482" t="s">
        <v>1689</v>
      </c>
      <c r="N72" s="466" t="s">
        <v>2721</v>
      </c>
      <c r="O72" s="375" t="s">
        <v>1687</v>
      </c>
      <c r="P72" s="531" t="s">
        <v>1689</v>
      </c>
      <c r="Q72" s="439" t="s">
        <v>1688</v>
      </c>
      <c r="R72" s="438" t="s">
        <v>1690</v>
      </c>
      <c r="S72" s="369"/>
    </row>
    <row r="73" spans="1:19">
      <c r="A73" s="372" t="s">
        <v>846</v>
      </c>
      <c r="B73" s="482" t="s">
        <v>1693</v>
      </c>
      <c r="C73" s="482" t="s">
        <v>1693</v>
      </c>
      <c r="D73" s="466" t="s">
        <v>2721</v>
      </c>
      <c r="E73" s="482" t="s">
        <v>1693</v>
      </c>
      <c r="F73" s="482" t="s">
        <v>1693</v>
      </c>
      <c r="G73" s="482" t="s">
        <v>1693</v>
      </c>
      <c r="H73" s="482" t="s">
        <v>1693</v>
      </c>
      <c r="I73" s="484" t="s">
        <v>2721</v>
      </c>
      <c r="J73" s="482" t="s">
        <v>1693</v>
      </c>
      <c r="K73" s="482" t="s">
        <v>1692</v>
      </c>
      <c r="L73" s="482" t="s">
        <v>1693</v>
      </c>
      <c r="M73" s="482" t="s">
        <v>1692</v>
      </c>
      <c r="N73" s="466" t="s">
        <v>2721</v>
      </c>
      <c r="O73" s="375" t="s">
        <v>1691</v>
      </c>
      <c r="P73" s="531" t="s">
        <v>1692</v>
      </c>
      <c r="Q73" s="439" t="s">
        <v>1688</v>
      </c>
      <c r="R73" s="438" t="s">
        <v>1693</v>
      </c>
      <c r="S73" s="369"/>
    </row>
    <row r="74" spans="1:19">
      <c r="A74" s="372" t="s">
        <v>850</v>
      </c>
      <c r="B74" s="482" t="s">
        <v>1836</v>
      </c>
      <c r="C74" s="482" t="s">
        <v>1836</v>
      </c>
      <c r="D74" s="466" t="s">
        <v>2721</v>
      </c>
      <c r="E74" s="482" t="s">
        <v>1836</v>
      </c>
      <c r="F74" s="482" t="s">
        <v>1836</v>
      </c>
      <c r="G74" s="482" t="s">
        <v>1836</v>
      </c>
      <c r="H74" s="482" t="s">
        <v>1836</v>
      </c>
      <c r="I74" s="484" t="s">
        <v>2721</v>
      </c>
      <c r="J74" s="482" t="s">
        <v>1836</v>
      </c>
      <c r="K74" s="482" t="s">
        <v>1695</v>
      </c>
      <c r="L74" s="482" t="s">
        <v>1836</v>
      </c>
      <c r="M74" s="482" t="s">
        <v>1695</v>
      </c>
      <c r="N74" s="466" t="s">
        <v>2721</v>
      </c>
      <c r="O74" s="375" t="s">
        <v>1694</v>
      </c>
      <c r="P74" s="531" t="s">
        <v>1695</v>
      </c>
      <c r="Q74" s="439" t="s">
        <v>1688</v>
      </c>
      <c r="R74" s="438" t="s">
        <v>1836</v>
      </c>
      <c r="S74" s="369"/>
    </row>
    <row r="75" spans="1:19">
      <c r="A75" s="372" t="s">
        <v>854</v>
      </c>
      <c r="B75" s="482" t="s">
        <v>1837</v>
      </c>
      <c r="C75" s="482" t="s">
        <v>1837</v>
      </c>
      <c r="D75" s="466" t="s">
        <v>2721</v>
      </c>
      <c r="E75" s="482" t="s">
        <v>1837</v>
      </c>
      <c r="F75" s="482" t="s">
        <v>1837</v>
      </c>
      <c r="G75" s="482" t="s">
        <v>1837</v>
      </c>
      <c r="H75" s="482" t="s">
        <v>1837</v>
      </c>
      <c r="I75" s="484" t="s">
        <v>2721</v>
      </c>
      <c r="J75" s="482" t="s">
        <v>1837</v>
      </c>
      <c r="K75" s="482" t="s">
        <v>1697</v>
      </c>
      <c r="L75" s="482" t="s">
        <v>1837</v>
      </c>
      <c r="M75" s="482" t="s">
        <v>1697</v>
      </c>
      <c r="N75" s="466" t="s">
        <v>2721</v>
      </c>
      <c r="O75" s="375" t="s">
        <v>1696</v>
      </c>
      <c r="P75" s="531" t="s">
        <v>1697</v>
      </c>
      <c r="Q75" s="439" t="s">
        <v>1688</v>
      </c>
      <c r="R75" s="438" t="s">
        <v>1837</v>
      </c>
      <c r="S75" s="369"/>
    </row>
    <row r="76" spans="1:19">
      <c r="A76" s="372" t="s">
        <v>858</v>
      </c>
      <c r="B76" s="482" t="s">
        <v>1838</v>
      </c>
      <c r="C76" s="482" t="s">
        <v>1838</v>
      </c>
      <c r="D76" s="466" t="s">
        <v>2721</v>
      </c>
      <c r="E76" s="482" t="s">
        <v>1838</v>
      </c>
      <c r="F76" s="482" t="s">
        <v>1838</v>
      </c>
      <c r="G76" s="482" t="s">
        <v>1838</v>
      </c>
      <c r="H76" s="482" t="s">
        <v>1838</v>
      </c>
      <c r="I76" s="484" t="s">
        <v>2721</v>
      </c>
      <c r="J76" s="482" t="s">
        <v>1838</v>
      </c>
      <c r="K76" s="482" t="s">
        <v>1699</v>
      </c>
      <c r="L76" s="482" t="s">
        <v>1838</v>
      </c>
      <c r="M76" s="482" t="s">
        <v>1699</v>
      </c>
      <c r="N76" s="466" t="s">
        <v>2721</v>
      </c>
      <c r="O76" s="375" t="s">
        <v>1698</v>
      </c>
      <c r="P76" s="531" t="s">
        <v>1699</v>
      </c>
      <c r="Q76" s="439" t="s">
        <v>1688</v>
      </c>
      <c r="R76" s="438" t="s">
        <v>1838</v>
      </c>
      <c r="S76" s="369"/>
    </row>
    <row r="77" spans="1:19">
      <c r="A77" s="372" t="s">
        <v>862</v>
      </c>
      <c r="B77" s="482" t="s">
        <v>1839</v>
      </c>
      <c r="C77" s="482" t="s">
        <v>1839</v>
      </c>
      <c r="D77" s="466" t="s">
        <v>2721</v>
      </c>
      <c r="E77" s="482" t="s">
        <v>1839</v>
      </c>
      <c r="F77" s="482" t="s">
        <v>1839</v>
      </c>
      <c r="G77" s="482" t="s">
        <v>1839</v>
      </c>
      <c r="H77" s="482" t="s">
        <v>1839</v>
      </c>
      <c r="I77" s="484" t="s">
        <v>2721</v>
      </c>
      <c r="J77" s="482" t="s">
        <v>1839</v>
      </c>
      <c r="K77" s="482" t="s">
        <v>1701</v>
      </c>
      <c r="L77" s="482" t="s">
        <v>1839</v>
      </c>
      <c r="M77" s="482" t="s">
        <v>1701</v>
      </c>
      <c r="N77" s="466" t="s">
        <v>2721</v>
      </c>
      <c r="O77" s="375" t="s">
        <v>1700</v>
      </c>
      <c r="P77" s="531" t="s">
        <v>1701</v>
      </c>
      <c r="Q77" s="439" t="s">
        <v>1688</v>
      </c>
      <c r="R77" s="438" t="s">
        <v>1839</v>
      </c>
      <c r="S77" s="369"/>
    </row>
    <row r="78" spans="1:19">
      <c r="A78" s="372" t="s">
        <v>718</v>
      </c>
      <c r="B78" s="482" t="s">
        <v>2722</v>
      </c>
      <c r="C78" s="482" t="s">
        <v>2722</v>
      </c>
      <c r="D78" s="466" t="s">
        <v>2721</v>
      </c>
      <c r="E78" s="482" t="s">
        <v>2722</v>
      </c>
      <c r="F78" s="482" t="s">
        <v>2722</v>
      </c>
      <c r="G78" s="482" t="s">
        <v>2722</v>
      </c>
      <c r="H78" s="482" t="s">
        <v>2722</v>
      </c>
      <c r="I78" s="484" t="s">
        <v>2721</v>
      </c>
      <c r="J78" s="482" t="s">
        <v>2722</v>
      </c>
      <c r="K78" s="481" t="s">
        <v>1703</v>
      </c>
      <c r="L78" s="482" t="s">
        <v>2722</v>
      </c>
      <c r="M78" s="481" t="s">
        <v>1703</v>
      </c>
      <c r="N78" s="466" t="s">
        <v>2721</v>
      </c>
      <c r="O78" s="375" t="s">
        <v>1702</v>
      </c>
      <c r="P78" s="531" t="s">
        <v>1703</v>
      </c>
      <c r="Q78" s="439" t="s">
        <v>1688</v>
      </c>
      <c r="R78" s="438" t="s">
        <v>2758</v>
      </c>
      <c r="S78" s="369"/>
    </row>
    <row r="79" spans="1:19">
      <c r="A79" s="372" t="s">
        <v>879</v>
      </c>
      <c r="B79" s="482" t="s">
        <v>1705</v>
      </c>
      <c r="C79" s="482" t="s">
        <v>1705</v>
      </c>
      <c r="D79" s="466" t="s">
        <v>2721</v>
      </c>
      <c r="E79" s="482" t="s">
        <v>1705</v>
      </c>
      <c r="F79" s="482" t="s">
        <v>1705</v>
      </c>
      <c r="G79" s="482" t="s">
        <v>1705</v>
      </c>
      <c r="H79" s="482" t="s">
        <v>1705</v>
      </c>
      <c r="I79" s="484" t="s">
        <v>2721</v>
      </c>
      <c r="J79" s="482" t="s">
        <v>1705</v>
      </c>
      <c r="K79" s="478"/>
      <c r="L79" s="482" t="s">
        <v>1705</v>
      </c>
      <c r="M79" s="478"/>
      <c r="N79" s="466" t="s">
        <v>2721</v>
      </c>
      <c r="O79" s="375" t="s">
        <v>1704</v>
      </c>
      <c r="P79" s="508"/>
      <c r="Q79" s="439" t="s">
        <v>1688</v>
      </c>
      <c r="R79" s="438" t="s">
        <v>1705</v>
      </c>
      <c r="S79" s="369"/>
    </row>
    <row r="80" spans="1:19">
      <c r="A80" s="372" t="s">
        <v>883</v>
      </c>
      <c r="B80" s="482" t="s">
        <v>1707</v>
      </c>
      <c r="C80" s="482" t="s">
        <v>1707</v>
      </c>
      <c r="D80" s="466" t="s">
        <v>2721</v>
      </c>
      <c r="E80" s="482" t="s">
        <v>1707</v>
      </c>
      <c r="F80" s="482" t="s">
        <v>1707</v>
      </c>
      <c r="G80" s="482" t="s">
        <v>1707</v>
      </c>
      <c r="H80" s="482" t="s">
        <v>1707</v>
      </c>
      <c r="I80" s="484" t="s">
        <v>2721</v>
      </c>
      <c r="J80" s="482" t="s">
        <v>1707</v>
      </c>
      <c r="K80" s="478"/>
      <c r="L80" s="482" t="s">
        <v>1707</v>
      </c>
      <c r="M80" s="478"/>
      <c r="N80" s="466" t="s">
        <v>2721</v>
      </c>
      <c r="O80" s="375" t="s">
        <v>1706</v>
      </c>
      <c r="P80" s="508"/>
      <c r="Q80" s="439" t="s">
        <v>1688</v>
      </c>
      <c r="R80" s="438" t="s">
        <v>1707</v>
      </c>
      <c r="S80" s="369"/>
    </row>
    <row r="81" spans="1:19">
      <c r="A81" s="372" t="s">
        <v>887</v>
      </c>
      <c r="B81" s="467" t="s">
        <v>731</v>
      </c>
      <c r="C81" s="467" t="s">
        <v>731</v>
      </c>
      <c r="D81" s="470" t="s">
        <v>1928</v>
      </c>
      <c r="E81" s="467" t="s">
        <v>731</v>
      </c>
      <c r="F81" s="467" t="s">
        <v>731</v>
      </c>
      <c r="G81" s="467" t="s">
        <v>731</v>
      </c>
      <c r="H81" s="467" t="s">
        <v>731</v>
      </c>
      <c r="I81" s="472" t="s">
        <v>1928</v>
      </c>
      <c r="J81" s="467" t="s">
        <v>731</v>
      </c>
      <c r="K81" s="467"/>
      <c r="L81" s="467" t="s">
        <v>731</v>
      </c>
      <c r="M81" s="467"/>
      <c r="N81" s="470" t="s">
        <v>1928</v>
      </c>
      <c r="O81" s="376" t="s">
        <v>1664</v>
      </c>
      <c r="P81" s="376"/>
      <c r="Q81" s="416" t="s">
        <v>556</v>
      </c>
      <c r="R81" s="376" t="s">
        <v>731</v>
      </c>
      <c r="S81" s="369"/>
    </row>
    <row r="82" spans="1:19">
      <c r="A82" s="372" t="s">
        <v>891</v>
      </c>
      <c r="B82" s="482" t="s">
        <v>1710</v>
      </c>
      <c r="C82" s="482" t="s">
        <v>1710</v>
      </c>
      <c r="D82" s="466" t="s">
        <v>2721</v>
      </c>
      <c r="E82" s="482" t="s">
        <v>1710</v>
      </c>
      <c r="F82" s="482" t="s">
        <v>1710</v>
      </c>
      <c r="G82" s="482" t="s">
        <v>1710</v>
      </c>
      <c r="H82" s="482" t="s">
        <v>1710</v>
      </c>
      <c r="I82" s="484" t="s">
        <v>2721</v>
      </c>
      <c r="J82" s="482" t="s">
        <v>1710</v>
      </c>
      <c r="K82" s="482" t="s">
        <v>1709</v>
      </c>
      <c r="L82" s="482" t="s">
        <v>1710</v>
      </c>
      <c r="M82" s="482" t="s">
        <v>1709</v>
      </c>
      <c r="N82" s="466" t="s">
        <v>2721</v>
      </c>
      <c r="O82" s="375" t="s">
        <v>1708</v>
      </c>
      <c r="P82" s="531" t="s">
        <v>1709</v>
      </c>
      <c r="Q82" s="439" t="s">
        <v>1688</v>
      </c>
      <c r="R82" s="438" t="s">
        <v>1710</v>
      </c>
      <c r="S82" s="369"/>
    </row>
    <row r="83" spans="1:19">
      <c r="A83" s="372" t="s">
        <v>895</v>
      </c>
      <c r="B83" s="482" t="s">
        <v>896</v>
      </c>
      <c r="C83" s="482" t="s">
        <v>896</v>
      </c>
      <c r="D83" s="466" t="s">
        <v>2721</v>
      </c>
      <c r="E83" s="482" t="s">
        <v>896</v>
      </c>
      <c r="F83" s="482" t="s">
        <v>896</v>
      </c>
      <c r="G83" s="482" t="s">
        <v>896</v>
      </c>
      <c r="H83" s="482" t="s">
        <v>896</v>
      </c>
      <c r="I83" s="484" t="s">
        <v>2721</v>
      </c>
      <c r="J83" s="482" t="s">
        <v>896</v>
      </c>
      <c r="K83" s="482" t="s">
        <v>1711</v>
      </c>
      <c r="L83" s="482" t="s">
        <v>896</v>
      </c>
      <c r="M83" s="482" t="s">
        <v>1711</v>
      </c>
      <c r="N83" s="466" t="s">
        <v>2721</v>
      </c>
      <c r="O83" s="375" t="s">
        <v>896</v>
      </c>
      <c r="P83" s="531" t="s">
        <v>1711</v>
      </c>
      <c r="Q83" s="439" t="s">
        <v>1688</v>
      </c>
      <c r="R83" s="438" t="s">
        <v>896</v>
      </c>
      <c r="S83" s="369"/>
    </row>
    <row r="84" spans="1:19">
      <c r="A84" s="372" t="s">
        <v>902</v>
      </c>
      <c r="B84" s="482" t="s">
        <v>903</v>
      </c>
      <c r="C84" s="482" t="s">
        <v>903</v>
      </c>
      <c r="D84" s="466" t="s">
        <v>2721</v>
      </c>
      <c r="E84" s="482" t="s">
        <v>903</v>
      </c>
      <c r="F84" s="482" t="s">
        <v>903</v>
      </c>
      <c r="G84" s="482" t="s">
        <v>903</v>
      </c>
      <c r="H84" s="482" t="s">
        <v>903</v>
      </c>
      <c r="I84" s="484" t="s">
        <v>2721</v>
      </c>
      <c r="J84" s="482" t="s">
        <v>903</v>
      </c>
      <c r="K84" s="482" t="s">
        <v>1712</v>
      </c>
      <c r="L84" s="482" t="s">
        <v>903</v>
      </c>
      <c r="M84" s="482" t="s">
        <v>1712</v>
      </c>
      <c r="N84" s="466" t="s">
        <v>2721</v>
      </c>
      <c r="O84" s="375" t="s">
        <v>903</v>
      </c>
      <c r="P84" s="531" t="s">
        <v>1712</v>
      </c>
      <c r="Q84" s="439" t="s">
        <v>1688</v>
      </c>
      <c r="R84" s="438" t="s">
        <v>903</v>
      </c>
      <c r="S84" s="369"/>
    </row>
    <row r="85" spans="1:19">
      <c r="A85" s="372" t="s">
        <v>908</v>
      </c>
      <c r="B85" s="482" t="s">
        <v>1715</v>
      </c>
      <c r="C85" s="482" t="s">
        <v>1715</v>
      </c>
      <c r="D85" s="466" t="s">
        <v>2721</v>
      </c>
      <c r="E85" s="482" t="s">
        <v>1715</v>
      </c>
      <c r="F85" s="482" t="s">
        <v>1715</v>
      </c>
      <c r="G85" s="482" t="s">
        <v>1715</v>
      </c>
      <c r="H85" s="482" t="s">
        <v>1715</v>
      </c>
      <c r="I85" s="484" t="s">
        <v>2721</v>
      </c>
      <c r="J85" s="482" t="s">
        <v>1715</v>
      </c>
      <c r="K85" s="482" t="s">
        <v>1714</v>
      </c>
      <c r="L85" s="482" t="s">
        <v>1715</v>
      </c>
      <c r="M85" s="482" t="s">
        <v>1714</v>
      </c>
      <c r="N85" s="466" t="s">
        <v>2721</v>
      </c>
      <c r="O85" s="375" t="s">
        <v>1713</v>
      </c>
      <c r="P85" s="531" t="s">
        <v>1714</v>
      </c>
      <c r="Q85" s="439" t="s">
        <v>1688</v>
      </c>
      <c r="R85" s="438" t="s">
        <v>1715</v>
      </c>
      <c r="S85" s="369"/>
    </row>
    <row r="86" spans="1:19">
      <c r="A86" s="372" t="s">
        <v>913</v>
      </c>
      <c r="B86" s="482" t="s">
        <v>914</v>
      </c>
      <c r="C86" s="482" t="s">
        <v>914</v>
      </c>
      <c r="D86" s="466" t="s">
        <v>2717</v>
      </c>
      <c r="E86" s="482" t="s">
        <v>914</v>
      </c>
      <c r="F86" s="482" t="s">
        <v>914</v>
      </c>
      <c r="G86" s="482" t="s">
        <v>914</v>
      </c>
      <c r="H86" s="482" t="s">
        <v>914</v>
      </c>
      <c r="I86" s="484" t="s">
        <v>2717</v>
      </c>
      <c r="J86" s="482" t="s">
        <v>914</v>
      </c>
      <c r="K86" s="475" t="s">
        <v>2723</v>
      </c>
      <c r="L86" s="482" t="s">
        <v>914</v>
      </c>
      <c r="M86" s="475" t="s">
        <v>2723</v>
      </c>
      <c r="N86" s="466" t="s">
        <v>2717</v>
      </c>
      <c r="O86" s="375" t="s">
        <v>914</v>
      </c>
      <c r="P86" s="508"/>
      <c r="Q86" s="439" t="s">
        <v>1680</v>
      </c>
      <c r="R86" s="438" t="s">
        <v>914</v>
      </c>
      <c r="S86" s="369"/>
    </row>
    <row r="87" spans="1:19">
      <c r="A87" s="372" t="s">
        <v>919</v>
      </c>
      <c r="B87" s="482" t="s">
        <v>2724</v>
      </c>
      <c r="C87" s="482" t="s">
        <v>2724</v>
      </c>
      <c r="D87" s="466" t="s">
        <v>2706</v>
      </c>
      <c r="E87" s="475" t="s">
        <v>21</v>
      </c>
      <c r="F87" s="482" t="s">
        <v>2724</v>
      </c>
      <c r="G87" s="482" t="s">
        <v>2724</v>
      </c>
      <c r="H87" s="475" t="s">
        <v>21</v>
      </c>
      <c r="I87" s="484" t="s">
        <v>2725</v>
      </c>
      <c r="J87" s="475" t="s">
        <v>21</v>
      </c>
      <c r="K87" s="475"/>
      <c r="L87" s="475" t="s">
        <v>21</v>
      </c>
      <c r="M87" s="475"/>
      <c r="N87" s="466" t="s">
        <v>2725</v>
      </c>
      <c r="O87" s="535" t="s">
        <v>669</v>
      </c>
      <c r="P87" s="441"/>
      <c r="Q87" s="439" t="s">
        <v>668</v>
      </c>
      <c r="R87" s="412" t="s">
        <v>2013</v>
      </c>
      <c r="S87" s="265"/>
    </row>
    <row r="88" spans="1:19">
      <c r="A88" s="372" t="s">
        <v>1089</v>
      </c>
      <c r="B88" s="482" t="s">
        <v>2726</v>
      </c>
      <c r="C88" s="482" t="s">
        <v>2726</v>
      </c>
      <c r="D88" s="466" t="s">
        <v>2706</v>
      </c>
      <c r="E88" s="475" t="s">
        <v>21</v>
      </c>
      <c r="F88" s="482" t="s">
        <v>2726</v>
      </c>
      <c r="G88" s="482" t="s">
        <v>2726</v>
      </c>
      <c r="H88" s="475" t="s">
        <v>21</v>
      </c>
      <c r="I88" s="484" t="s">
        <v>2725</v>
      </c>
      <c r="J88" s="482" t="s">
        <v>2727</v>
      </c>
      <c r="K88" s="473"/>
      <c r="L88" s="482" t="s">
        <v>2727</v>
      </c>
      <c r="M88" s="473"/>
      <c r="N88" s="466" t="s">
        <v>2725</v>
      </c>
      <c r="O88" s="410" t="s">
        <v>2529</v>
      </c>
      <c r="P88" s="531" t="s">
        <v>2990</v>
      </c>
      <c r="Q88" s="439" t="s">
        <v>668</v>
      </c>
      <c r="R88" s="421" t="s">
        <v>2580</v>
      </c>
      <c r="S88" s="369"/>
    </row>
    <row r="89" spans="1:19">
      <c r="A89" s="372" t="s">
        <v>1093</v>
      </c>
      <c r="B89" s="482" t="s">
        <v>2728</v>
      </c>
      <c r="C89" s="482" t="s">
        <v>2728</v>
      </c>
      <c r="D89" s="466" t="s">
        <v>1933</v>
      </c>
      <c r="E89" s="482" t="s">
        <v>2728</v>
      </c>
      <c r="F89" s="482" t="s">
        <v>2728</v>
      </c>
      <c r="G89" s="482" t="s">
        <v>2728</v>
      </c>
      <c r="H89" s="482" t="s">
        <v>2728</v>
      </c>
      <c r="I89" s="484" t="s">
        <v>1933</v>
      </c>
      <c r="J89" s="482" t="s">
        <v>2729</v>
      </c>
      <c r="K89" s="478"/>
      <c r="L89" s="482" t="s">
        <v>1717</v>
      </c>
      <c r="M89" s="478"/>
      <c r="N89" s="466" t="s">
        <v>1933</v>
      </c>
      <c r="O89" s="375" t="s">
        <v>1716</v>
      </c>
      <c r="P89" s="375"/>
      <c r="Q89" s="439" t="s">
        <v>666</v>
      </c>
      <c r="R89" s="438" t="s">
        <v>1717</v>
      </c>
      <c r="S89" s="369"/>
    </row>
    <row r="90" spans="1:19">
      <c r="A90" s="372" t="s">
        <v>1097</v>
      </c>
      <c r="B90" s="482" t="s">
        <v>2730</v>
      </c>
      <c r="C90" s="482" t="s">
        <v>2730</v>
      </c>
      <c r="D90" s="466" t="s">
        <v>1933</v>
      </c>
      <c r="E90" s="482" t="s">
        <v>2730</v>
      </c>
      <c r="F90" s="482" t="s">
        <v>2730</v>
      </c>
      <c r="G90" s="482" t="s">
        <v>2730</v>
      </c>
      <c r="H90" s="482" t="s">
        <v>2730</v>
      </c>
      <c r="I90" s="484" t="s">
        <v>1933</v>
      </c>
      <c r="J90" s="482" t="s">
        <v>2731</v>
      </c>
      <c r="K90" s="478"/>
      <c r="L90" s="482" t="s">
        <v>1719</v>
      </c>
      <c r="M90" s="478"/>
      <c r="N90" s="466" t="s">
        <v>1933</v>
      </c>
      <c r="O90" s="375" t="s">
        <v>1718</v>
      </c>
      <c r="P90" s="375"/>
      <c r="Q90" s="439" t="s">
        <v>666</v>
      </c>
      <c r="R90" s="438" t="s">
        <v>1719</v>
      </c>
      <c r="S90" s="369"/>
    </row>
    <row r="91" spans="1:19">
      <c r="A91" s="372" t="s">
        <v>1103</v>
      </c>
      <c r="B91" s="467" t="s">
        <v>731</v>
      </c>
      <c r="C91" s="467" t="s">
        <v>731</v>
      </c>
      <c r="D91" s="470" t="s">
        <v>1928</v>
      </c>
      <c r="E91" s="467" t="s">
        <v>731</v>
      </c>
      <c r="F91" s="467" t="s">
        <v>731</v>
      </c>
      <c r="G91" s="467" t="s">
        <v>731</v>
      </c>
      <c r="H91" s="467" t="s">
        <v>731</v>
      </c>
      <c r="I91" s="472" t="s">
        <v>1928</v>
      </c>
      <c r="J91" s="467" t="s">
        <v>731</v>
      </c>
      <c r="K91" s="467"/>
      <c r="L91" s="467" t="s">
        <v>731</v>
      </c>
      <c r="M91" s="467"/>
      <c r="N91" s="470" t="s">
        <v>1928</v>
      </c>
      <c r="O91" s="376" t="s">
        <v>731</v>
      </c>
      <c r="P91" s="376"/>
      <c r="Q91" s="416" t="s">
        <v>556</v>
      </c>
      <c r="R91" s="376" t="s">
        <v>731</v>
      </c>
      <c r="S91" s="369"/>
    </row>
    <row r="92" spans="1:19">
      <c r="A92" s="372" t="s">
        <v>1107</v>
      </c>
      <c r="B92" s="464" t="s">
        <v>391</v>
      </c>
      <c r="C92" s="464" t="s">
        <v>391</v>
      </c>
      <c r="D92" s="466" t="s">
        <v>2725</v>
      </c>
      <c r="E92" s="482" t="s">
        <v>1721</v>
      </c>
      <c r="F92" s="482" t="s">
        <v>1721</v>
      </c>
      <c r="G92" s="482" t="s">
        <v>1721</v>
      </c>
      <c r="H92" s="482" t="s">
        <v>1721</v>
      </c>
      <c r="I92" s="484" t="s">
        <v>2732</v>
      </c>
      <c r="J92" s="482" t="s">
        <v>1721</v>
      </c>
      <c r="K92" s="476"/>
      <c r="L92" s="482" t="s">
        <v>1721</v>
      </c>
      <c r="M92" s="476"/>
      <c r="N92" s="466" t="s">
        <v>2732</v>
      </c>
      <c r="O92" s="375" t="s">
        <v>1252</v>
      </c>
      <c r="P92" s="505"/>
      <c r="Q92" s="439" t="s">
        <v>1720</v>
      </c>
      <c r="R92" s="438" t="s">
        <v>1721</v>
      </c>
      <c r="S92" s="369"/>
    </row>
    <row r="93" spans="1:19">
      <c r="A93" s="372" t="s">
        <v>1113</v>
      </c>
      <c r="B93" s="464" t="s">
        <v>391</v>
      </c>
      <c r="C93" s="464" t="s">
        <v>391</v>
      </c>
      <c r="D93" s="466" t="s">
        <v>2725</v>
      </c>
      <c r="E93" s="482" t="s">
        <v>1723</v>
      </c>
      <c r="F93" s="482" t="s">
        <v>1723</v>
      </c>
      <c r="G93" s="482" t="s">
        <v>1723</v>
      </c>
      <c r="H93" s="482" t="s">
        <v>1723</v>
      </c>
      <c r="I93" s="484" t="s">
        <v>2732</v>
      </c>
      <c r="J93" s="482" t="s">
        <v>1723</v>
      </c>
      <c r="K93" s="476"/>
      <c r="L93" s="482" t="s">
        <v>1723</v>
      </c>
      <c r="M93" s="476"/>
      <c r="N93" s="466" t="s">
        <v>2732</v>
      </c>
      <c r="O93" s="375" t="s">
        <v>1722</v>
      </c>
      <c r="P93" s="505"/>
      <c r="Q93" s="439" t="s">
        <v>1720</v>
      </c>
      <c r="R93" s="438" t="s">
        <v>1723</v>
      </c>
      <c r="S93" s="369"/>
    </row>
    <row r="94" spans="1:19">
      <c r="A94" s="372" t="s">
        <v>1119</v>
      </c>
      <c r="B94" s="482" t="s">
        <v>1120</v>
      </c>
      <c r="C94" s="482" t="s">
        <v>1120</v>
      </c>
      <c r="D94" s="466" t="s">
        <v>2717</v>
      </c>
      <c r="E94" s="482" t="s">
        <v>1120</v>
      </c>
      <c r="F94" s="482" t="s">
        <v>1120</v>
      </c>
      <c r="G94" s="482" t="s">
        <v>1120</v>
      </c>
      <c r="H94" s="482" t="s">
        <v>1120</v>
      </c>
      <c r="I94" s="484" t="s">
        <v>2717</v>
      </c>
      <c r="J94" s="482" t="s">
        <v>1120</v>
      </c>
      <c r="K94" s="475" t="s">
        <v>2733</v>
      </c>
      <c r="L94" s="482" t="s">
        <v>1120</v>
      </c>
      <c r="M94" s="475" t="s">
        <v>2733</v>
      </c>
      <c r="N94" s="466" t="s">
        <v>2717</v>
      </c>
      <c r="O94" s="375" t="s">
        <v>1120</v>
      </c>
      <c r="P94" s="441" t="s">
        <v>1724</v>
      </c>
      <c r="Q94" s="439" t="s">
        <v>1680</v>
      </c>
      <c r="R94" s="438" t="s">
        <v>1120</v>
      </c>
      <c r="S94" s="369"/>
    </row>
    <row r="95" spans="1:19">
      <c r="A95" s="372" t="s">
        <v>1125</v>
      </c>
      <c r="B95" s="464" t="s">
        <v>391</v>
      </c>
      <c r="C95" s="464" t="s">
        <v>391</v>
      </c>
      <c r="D95" s="466" t="s">
        <v>2725</v>
      </c>
      <c r="E95" s="482" t="s">
        <v>1726</v>
      </c>
      <c r="F95" s="482" t="s">
        <v>1726</v>
      </c>
      <c r="G95" s="482" t="s">
        <v>1726</v>
      </c>
      <c r="H95" s="482" t="s">
        <v>1726</v>
      </c>
      <c r="I95" s="484" t="s">
        <v>2732</v>
      </c>
      <c r="J95" s="482" t="s">
        <v>1726</v>
      </c>
      <c r="K95" s="476"/>
      <c r="L95" s="482" t="s">
        <v>1726</v>
      </c>
      <c r="M95" s="476"/>
      <c r="N95" s="466" t="s">
        <v>2732</v>
      </c>
      <c r="O95" s="375" t="s">
        <v>1725</v>
      </c>
      <c r="P95" s="505"/>
      <c r="Q95" s="439" t="s">
        <v>1720</v>
      </c>
      <c r="R95" s="438" t="s">
        <v>1726</v>
      </c>
      <c r="S95" s="369"/>
    </row>
    <row r="96" spans="1:19">
      <c r="A96" s="372" t="s">
        <v>1131</v>
      </c>
      <c r="B96" s="464" t="s">
        <v>391</v>
      </c>
      <c r="C96" s="464" t="s">
        <v>391</v>
      </c>
      <c r="D96" s="466" t="s">
        <v>2725</v>
      </c>
      <c r="E96" s="482" t="s">
        <v>1728</v>
      </c>
      <c r="F96" s="482" t="s">
        <v>1728</v>
      </c>
      <c r="G96" s="482" t="s">
        <v>1728</v>
      </c>
      <c r="H96" s="482" t="s">
        <v>1728</v>
      </c>
      <c r="I96" s="484" t="s">
        <v>2732</v>
      </c>
      <c r="J96" s="482" t="s">
        <v>1728</v>
      </c>
      <c r="K96" s="476"/>
      <c r="L96" s="482" t="s">
        <v>1728</v>
      </c>
      <c r="M96" s="476"/>
      <c r="N96" s="466" t="s">
        <v>2732</v>
      </c>
      <c r="O96" s="375" t="s">
        <v>1727</v>
      </c>
      <c r="P96" s="505"/>
      <c r="Q96" s="439" t="s">
        <v>1720</v>
      </c>
      <c r="R96" s="438" t="s">
        <v>1728</v>
      </c>
      <c r="S96" s="369"/>
    </row>
    <row r="97" spans="1:19">
      <c r="A97" s="372" t="s">
        <v>1137</v>
      </c>
      <c r="B97" s="464" t="s">
        <v>867</v>
      </c>
      <c r="C97" s="464" t="s">
        <v>867</v>
      </c>
      <c r="D97" s="466" t="s">
        <v>1928</v>
      </c>
      <c r="E97" s="482" t="s">
        <v>2734</v>
      </c>
      <c r="F97" s="464" t="s">
        <v>867</v>
      </c>
      <c r="G97" s="464" t="s">
        <v>867</v>
      </c>
      <c r="H97" s="482" t="s">
        <v>2734</v>
      </c>
      <c r="I97" s="484" t="s">
        <v>2706</v>
      </c>
      <c r="J97" s="482" t="s">
        <v>2734</v>
      </c>
      <c r="K97" s="476"/>
      <c r="L97" s="482" t="s">
        <v>2734</v>
      </c>
      <c r="M97" s="476"/>
      <c r="N97" s="466" t="s">
        <v>2706</v>
      </c>
      <c r="O97" s="375" t="s">
        <v>1729</v>
      </c>
      <c r="P97" s="505"/>
      <c r="Q97" s="439" t="s">
        <v>1876</v>
      </c>
      <c r="R97" s="438" t="s">
        <v>2014</v>
      </c>
      <c r="S97" s="369"/>
    </row>
    <row r="98" spans="1:19">
      <c r="A98" s="372" t="s">
        <v>1142</v>
      </c>
      <c r="B98" s="482" t="s">
        <v>1143</v>
      </c>
      <c r="C98" s="482" t="s">
        <v>1143</v>
      </c>
      <c r="D98" s="466" t="s">
        <v>1928</v>
      </c>
      <c r="E98" s="482" t="s">
        <v>2735</v>
      </c>
      <c r="F98" s="482" t="s">
        <v>2735</v>
      </c>
      <c r="G98" s="482" t="s">
        <v>2735</v>
      </c>
      <c r="H98" s="482" t="s">
        <v>2735</v>
      </c>
      <c r="I98" s="484" t="s">
        <v>2736</v>
      </c>
      <c r="J98" s="482" t="s">
        <v>2735</v>
      </c>
      <c r="K98" s="476"/>
      <c r="L98" s="482" t="s">
        <v>2735</v>
      </c>
      <c r="M98" s="476"/>
      <c r="N98" s="466" t="s">
        <v>2736</v>
      </c>
      <c r="O98" s="375" t="s">
        <v>1730</v>
      </c>
      <c r="P98" s="505"/>
      <c r="Q98" s="439" t="s">
        <v>667</v>
      </c>
      <c r="R98" s="412" t="s">
        <v>2581</v>
      </c>
      <c r="S98" s="265"/>
    </row>
    <row r="99" spans="1:19">
      <c r="A99" s="372" t="s">
        <v>1148</v>
      </c>
      <c r="B99" s="482" t="s">
        <v>1143</v>
      </c>
      <c r="C99" s="482" t="s">
        <v>1143</v>
      </c>
      <c r="D99" s="466" t="s">
        <v>1928</v>
      </c>
      <c r="E99" s="482" t="s">
        <v>2737</v>
      </c>
      <c r="F99" s="477" t="s">
        <v>2738</v>
      </c>
      <c r="G99" s="477" t="s">
        <v>2738</v>
      </c>
      <c r="H99" s="482" t="s">
        <v>1733</v>
      </c>
      <c r="I99" s="484" t="s">
        <v>2739</v>
      </c>
      <c r="J99" s="482" t="s">
        <v>2737</v>
      </c>
      <c r="K99" s="476"/>
      <c r="L99" s="482" t="s">
        <v>1733</v>
      </c>
      <c r="M99" s="476"/>
      <c r="N99" s="466" t="s">
        <v>2739</v>
      </c>
      <c r="O99" s="375" t="s">
        <v>1731</v>
      </c>
      <c r="P99" s="505"/>
      <c r="Q99" s="439" t="s">
        <v>1732</v>
      </c>
      <c r="R99" s="438" t="s">
        <v>1733</v>
      </c>
      <c r="S99" s="369"/>
    </row>
    <row r="100" spans="1:19">
      <c r="A100" s="372" t="s">
        <v>1186</v>
      </c>
      <c r="B100" s="482" t="s">
        <v>1143</v>
      </c>
      <c r="C100" s="482" t="s">
        <v>1143</v>
      </c>
      <c r="D100" s="466" t="s">
        <v>1928</v>
      </c>
      <c r="E100" s="482" t="s">
        <v>1735</v>
      </c>
      <c r="F100" s="475" t="s">
        <v>2740</v>
      </c>
      <c r="G100" s="475" t="s">
        <v>2740</v>
      </c>
      <c r="H100" s="482" t="s">
        <v>1735</v>
      </c>
      <c r="I100" s="484" t="s">
        <v>2739</v>
      </c>
      <c r="J100" s="482" t="s">
        <v>1735</v>
      </c>
      <c r="K100" s="476"/>
      <c r="L100" s="482" t="s">
        <v>1735</v>
      </c>
      <c r="M100" s="476"/>
      <c r="N100" s="466" t="s">
        <v>2739</v>
      </c>
      <c r="O100" s="375" t="s">
        <v>1734</v>
      </c>
      <c r="P100" s="505"/>
      <c r="Q100" s="439" t="s">
        <v>1732</v>
      </c>
      <c r="R100" s="438" t="s">
        <v>1735</v>
      </c>
      <c r="S100" s="369"/>
    </row>
    <row r="101" spans="1:19">
      <c r="A101" s="372" t="s">
        <v>1642</v>
      </c>
      <c r="B101" s="467" t="s">
        <v>731</v>
      </c>
      <c r="C101" s="467" t="s">
        <v>731</v>
      </c>
      <c r="D101" s="470" t="s">
        <v>1928</v>
      </c>
      <c r="E101" s="467" t="s">
        <v>731</v>
      </c>
      <c r="F101" s="467" t="s">
        <v>731</v>
      </c>
      <c r="G101" s="467" t="s">
        <v>731</v>
      </c>
      <c r="H101" s="467" t="s">
        <v>731</v>
      </c>
      <c r="I101" s="472" t="s">
        <v>1928</v>
      </c>
      <c r="J101" s="467" t="s">
        <v>731</v>
      </c>
      <c r="K101" s="467"/>
      <c r="L101" s="467" t="s">
        <v>731</v>
      </c>
      <c r="M101" s="467"/>
      <c r="N101" s="470" t="s">
        <v>1928</v>
      </c>
      <c r="O101" s="376" t="s">
        <v>731</v>
      </c>
      <c r="P101" s="376"/>
      <c r="Q101" s="416" t="s">
        <v>556</v>
      </c>
      <c r="R101" s="376" t="s">
        <v>731</v>
      </c>
      <c r="S101" s="369"/>
    </row>
    <row r="102" spans="1:19">
      <c r="A102" s="372" t="s">
        <v>1646</v>
      </c>
      <c r="B102" s="482" t="s">
        <v>1143</v>
      </c>
      <c r="C102" s="482" t="s">
        <v>1143</v>
      </c>
      <c r="D102" s="466" t="s">
        <v>1928</v>
      </c>
      <c r="E102" s="482" t="s">
        <v>1737</v>
      </c>
      <c r="F102" s="477" t="s">
        <v>2738</v>
      </c>
      <c r="G102" s="477" t="s">
        <v>2738</v>
      </c>
      <c r="H102" s="482" t="s">
        <v>1737</v>
      </c>
      <c r="I102" s="484" t="s">
        <v>2739</v>
      </c>
      <c r="J102" s="482" t="s">
        <v>2741</v>
      </c>
      <c r="K102" s="482" t="s">
        <v>2742</v>
      </c>
      <c r="L102" s="482" t="s">
        <v>2741</v>
      </c>
      <c r="M102" s="482" t="s">
        <v>2742</v>
      </c>
      <c r="N102" s="466" t="s">
        <v>2739</v>
      </c>
      <c r="O102" s="375" t="s">
        <v>3048</v>
      </c>
      <c r="P102" s="531" t="s">
        <v>1736</v>
      </c>
      <c r="Q102" s="439" t="s">
        <v>1732</v>
      </c>
      <c r="R102" s="438" t="s">
        <v>1737</v>
      </c>
      <c r="S102" s="369"/>
    </row>
    <row r="103" spans="1:19">
      <c r="A103" s="372" t="s">
        <v>1651</v>
      </c>
      <c r="B103" s="482" t="s">
        <v>1143</v>
      </c>
      <c r="C103" s="482" t="s">
        <v>1143</v>
      </c>
      <c r="D103" s="466" t="s">
        <v>1928</v>
      </c>
      <c r="E103" s="482" t="s">
        <v>1739</v>
      </c>
      <c r="F103" s="477" t="s">
        <v>2738</v>
      </c>
      <c r="G103" s="477" t="s">
        <v>2738</v>
      </c>
      <c r="H103" s="482" t="s">
        <v>1739</v>
      </c>
      <c r="I103" s="484" t="s">
        <v>2739</v>
      </c>
      <c r="J103" s="482" t="s">
        <v>1739</v>
      </c>
      <c r="K103" s="482" t="s">
        <v>2743</v>
      </c>
      <c r="L103" s="482" t="s">
        <v>1739</v>
      </c>
      <c r="M103" s="482" t="s">
        <v>2743</v>
      </c>
      <c r="N103" s="466" t="s">
        <v>2739</v>
      </c>
      <c r="O103" s="375" t="s">
        <v>74</v>
      </c>
      <c r="P103" s="531" t="s">
        <v>1738</v>
      </c>
      <c r="Q103" s="439" t="s">
        <v>1732</v>
      </c>
      <c r="R103" s="438" t="s">
        <v>1739</v>
      </c>
      <c r="S103" s="369"/>
    </row>
    <row r="104" spans="1:19">
      <c r="A104" s="372" t="s">
        <v>1566</v>
      </c>
      <c r="B104" s="482" t="s">
        <v>1143</v>
      </c>
      <c r="C104" s="482" t="s">
        <v>1143</v>
      </c>
      <c r="D104" s="466" t="s">
        <v>1928</v>
      </c>
      <c r="E104" s="482" t="s">
        <v>1741</v>
      </c>
      <c r="F104" s="477" t="s">
        <v>2738</v>
      </c>
      <c r="G104" s="477" t="s">
        <v>2738</v>
      </c>
      <c r="H104" s="482" t="s">
        <v>1741</v>
      </c>
      <c r="I104" s="484" t="s">
        <v>2695</v>
      </c>
      <c r="J104" s="482" t="s">
        <v>1741</v>
      </c>
      <c r="K104" s="476"/>
      <c r="L104" s="482" t="s">
        <v>1741</v>
      </c>
      <c r="M104" s="476"/>
      <c r="N104" s="466" t="s">
        <v>2695</v>
      </c>
      <c r="O104" s="375" t="s">
        <v>1740</v>
      </c>
      <c r="P104" s="505"/>
      <c r="Q104" s="439" t="s">
        <v>1871</v>
      </c>
      <c r="R104" s="438" t="s">
        <v>1741</v>
      </c>
      <c r="S104" s="369"/>
    </row>
    <row r="105" spans="1:19">
      <c r="A105" s="372" t="s">
        <v>1570</v>
      </c>
      <c r="B105" s="482" t="s">
        <v>1143</v>
      </c>
      <c r="C105" s="482" t="s">
        <v>1143</v>
      </c>
      <c r="D105" s="466" t="s">
        <v>1928</v>
      </c>
      <c r="E105" s="482" t="s">
        <v>1143</v>
      </c>
      <c r="F105" s="482" t="s">
        <v>1143</v>
      </c>
      <c r="G105" s="482" t="s">
        <v>1143</v>
      </c>
      <c r="H105" s="482" t="s">
        <v>1143</v>
      </c>
      <c r="I105" s="484" t="s">
        <v>1928</v>
      </c>
      <c r="J105" s="482" t="s">
        <v>1143</v>
      </c>
      <c r="K105" s="478"/>
      <c r="L105" s="482" t="s">
        <v>1143</v>
      </c>
      <c r="M105" s="478"/>
      <c r="N105" s="466" t="s">
        <v>1928</v>
      </c>
      <c r="O105" s="375" t="s">
        <v>1143</v>
      </c>
      <c r="P105" s="508"/>
      <c r="Q105" s="439" t="s">
        <v>556</v>
      </c>
      <c r="R105" s="438" t="s">
        <v>1143</v>
      </c>
      <c r="S105" s="369"/>
    </row>
    <row r="106" spans="1:19">
      <c r="A106" s="372" t="s">
        <v>1574</v>
      </c>
      <c r="B106" s="482" t="s">
        <v>1143</v>
      </c>
      <c r="C106" s="482" t="s">
        <v>1143</v>
      </c>
      <c r="D106" s="466" t="s">
        <v>1928</v>
      </c>
      <c r="E106" s="482" t="s">
        <v>1143</v>
      </c>
      <c r="F106" s="482" t="s">
        <v>1143</v>
      </c>
      <c r="G106" s="482" t="s">
        <v>1143</v>
      </c>
      <c r="H106" s="482" t="s">
        <v>1143</v>
      </c>
      <c r="I106" s="484" t="s">
        <v>1928</v>
      </c>
      <c r="J106" s="482" t="s">
        <v>1143</v>
      </c>
      <c r="K106" s="478"/>
      <c r="L106" s="482" t="s">
        <v>1143</v>
      </c>
      <c r="M106" s="478"/>
      <c r="N106" s="466" t="s">
        <v>1928</v>
      </c>
      <c r="O106" s="375" t="s">
        <v>1143</v>
      </c>
      <c r="P106" s="478"/>
      <c r="Q106" s="439" t="s">
        <v>556</v>
      </c>
      <c r="R106" s="438" t="s">
        <v>1143</v>
      </c>
      <c r="S106" s="369"/>
    </row>
    <row r="107" spans="1:19">
      <c r="A107" s="372" t="s">
        <v>1578</v>
      </c>
      <c r="B107" s="482" t="s">
        <v>1143</v>
      </c>
      <c r="C107" s="482" t="s">
        <v>1143</v>
      </c>
      <c r="D107" s="466" t="s">
        <v>1928</v>
      </c>
      <c r="E107" s="482" t="s">
        <v>1143</v>
      </c>
      <c r="F107" s="482" t="s">
        <v>1143</v>
      </c>
      <c r="G107" s="482" t="s">
        <v>1143</v>
      </c>
      <c r="H107" s="482" t="s">
        <v>1143</v>
      </c>
      <c r="I107" s="484" t="s">
        <v>1928</v>
      </c>
      <c r="J107" s="482" t="s">
        <v>1143</v>
      </c>
      <c r="K107" s="478"/>
      <c r="L107" s="482" t="s">
        <v>1143</v>
      </c>
      <c r="M107" s="478"/>
      <c r="N107" s="466" t="s">
        <v>1928</v>
      </c>
      <c r="O107" s="375" t="s">
        <v>1143</v>
      </c>
      <c r="P107" s="478"/>
      <c r="Q107" s="439" t="s">
        <v>556</v>
      </c>
      <c r="R107" s="438" t="s">
        <v>1143</v>
      </c>
      <c r="S107" s="369"/>
    </row>
    <row r="108" spans="1:19">
      <c r="A108" s="372" t="s">
        <v>1582</v>
      </c>
      <c r="B108" s="482" t="s">
        <v>1143</v>
      </c>
      <c r="C108" s="482" t="s">
        <v>1143</v>
      </c>
      <c r="D108" s="466" t="s">
        <v>1928</v>
      </c>
      <c r="E108" s="482" t="s">
        <v>1143</v>
      </c>
      <c r="F108" s="482" t="s">
        <v>1143</v>
      </c>
      <c r="G108" s="482" t="s">
        <v>1143</v>
      </c>
      <c r="H108" s="482" t="s">
        <v>1143</v>
      </c>
      <c r="I108" s="484" t="s">
        <v>1928</v>
      </c>
      <c r="J108" s="482" t="s">
        <v>1143</v>
      </c>
      <c r="K108" s="478"/>
      <c r="L108" s="482" t="s">
        <v>1143</v>
      </c>
      <c r="M108" s="478"/>
      <c r="N108" s="466" t="s">
        <v>1928</v>
      </c>
      <c r="O108" s="375" t="s">
        <v>1143</v>
      </c>
      <c r="P108" s="478"/>
      <c r="Q108" s="439" t="s">
        <v>556</v>
      </c>
      <c r="R108" s="438" t="s">
        <v>1143</v>
      </c>
      <c r="S108" s="369"/>
    </row>
    <row r="109" spans="1:19">
      <c r="A109" s="372" t="s">
        <v>1586</v>
      </c>
      <c r="B109" s="482" t="s">
        <v>1143</v>
      </c>
      <c r="C109" s="482" t="s">
        <v>1143</v>
      </c>
      <c r="D109" s="466" t="s">
        <v>1928</v>
      </c>
      <c r="E109" s="482" t="s">
        <v>1143</v>
      </c>
      <c r="F109" s="482" t="s">
        <v>1143</v>
      </c>
      <c r="G109" s="482" t="s">
        <v>1143</v>
      </c>
      <c r="H109" s="482" t="s">
        <v>1143</v>
      </c>
      <c r="I109" s="484" t="s">
        <v>1928</v>
      </c>
      <c r="J109" s="482" t="s">
        <v>1143</v>
      </c>
      <c r="K109" s="478"/>
      <c r="L109" s="482" t="s">
        <v>1143</v>
      </c>
      <c r="M109" s="478"/>
      <c r="N109" s="466" t="s">
        <v>1928</v>
      </c>
      <c r="O109" s="375" t="s">
        <v>1143</v>
      </c>
      <c r="P109" s="478"/>
      <c r="Q109" s="439" t="s">
        <v>556</v>
      </c>
      <c r="R109" s="438" t="s">
        <v>1143</v>
      </c>
      <c r="S109" s="369"/>
    </row>
    <row r="110" spans="1:19">
      <c r="A110" s="372" t="s">
        <v>1590</v>
      </c>
      <c r="B110" s="482" t="s">
        <v>1143</v>
      </c>
      <c r="C110" s="482" t="s">
        <v>1143</v>
      </c>
      <c r="D110" s="466" t="s">
        <v>1928</v>
      </c>
      <c r="E110" s="482" t="s">
        <v>1143</v>
      </c>
      <c r="F110" s="482" t="s">
        <v>1143</v>
      </c>
      <c r="G110" s="482" t="s">
        <v>1143</v>
      </c>
      <c r="H110" s="482" t="s">
        <v>1143</v>
      </c>
      <c r="I110" s="484" t="s">
        <v>1928</v>
      </c>
      <c r="J110" s="482" t="s">
        <v>1143</v>
      </c>
      <c r="K110" s="478"/>
      <c r="L110" s="482" t="s">
        <v>1143</v>
      </c>
      <c r="M110" s="478"/>
      <c r="N110" s="466" t="s">
        <v>1928</v>
      </c>
      <c r="O110" s="375" t="s">
        <v>1143</v>
      </c>
      <c r="P110" s="478"/>
      <c r="Q110" s="439" t="s">
        <v>556</v>
      </c>
      <c r="R110" s="438" t="s">
        <v>1143</v>
      </c>
      <c r="S110" s="369"/>
    </row>
    <row r="111" spans="1:19">
      <c r="A111" s="372" t="s">
        <v>1594</v>
      </c>
      <c r="B111" s="467" t="s">
        <v>731</v>
      </c>
      <c r="C111" s="467" t="s">
        <v>731</v>
      </c>
      <c r="D111" s="470" t="s">
        <v>1928</v>
      </c>
      <c r="E111" s="467" t="s">
        <v>731</v>
      </c>
      <c r="F111" s="467" t="s">
        <v>731</v>
      </c>
      <c r="G111" s="467" t="s">
        <v>731</v>
      </c>
      <c r="H111" s="467" t="s">
        <v>731</v>
      </c>
      <c r="I111" s="472" t="s">
        <v>1928</v>
      </c>
      <c r="J111" s="467" t="s">
        <v>731</v>
      </c>
      <c r="K111" s="467"/>
      <c r="L111" s="467" t="s">
        <v>731</v>
      </c>
      <c r="M111" s="467"/>
      <c r="N111" s="470" t="s">
        <v>1928</v>
      </c>
      <c r="O111" s="376" t="s">
        <v>731</v>
      </c>
      <c r="P111" s="376"/>
      <c r="Q111" s="416" t="s">
        <v>556</v>
      </c>
      <c r="R111" s="376" t="s">
        <v>731</v>
      </c>
      <c r="S111" s="369"/>
    </row>
    <row r="112" spans="1:19" ht="12.75" customHeight="1">
      <c r="A112" s="583" t="s">
        <v>2533</v>
      </c>
      <c r="B112" s="583"/>
      <c r="C112" s="583"/>
      <c r="D112" s="583"/>
      <c r="E112" s="583"/>
      <c r="F112" s="583"/>
      <c r="G112" s="583"/>
      <c r="H112" s="583"/>
      <c r="I112" s="583"/>
      <c r="J112" s="584"/>
      <c r="K112" s="584"/>
      <c r="L112" s="584"/>
      <c r="M112" s="584"/>
      <c r="N112" s="584"/>
      <c r="O112" s="584"/>
      <c r="P112" s="584"/>
      <c r="Q112" s="584"/>
      <c r="S112" s="369"/>
    </row>
    <row r="113" spans="1:19">
      <c r="A113" s="584"/>
      <c r="B113" s="584"/>
      <c r="C113" s="584"/>
      <c r="D113" s="584"/>
      <c r="E113" s="584"/>
      <c r="F113" s="584"/>
      <c r="G113" s="584"/>
      <c r="H113" s="584"/>
      <c r="I113" s="584"/>
      <c r="J113" s="584"/>
      <c r="K113" s="584"/>
      <c r="L113" s="584"/>
      <c r="M113" s="584"/>
      <c r="N113" s="584"/>
      <c r="O113" s="584"/>
      <c r="P113" s="584"/>
      <c r="Q113" s="584"/>
      <c r="S113" s="369"/>
    </row>
    <row r="114" spans="1:19">
      <c r="S114" s="434"/>
    </row>
    <row r="115" spans="1:19">
      <c r="S115" s="434"/>
    </row>
    <row r="116" spans="1:19">
      <c r="S116" s="434"/>
    </row>
    <row r="117" spans="1:19">
      <c r="S117" s="434"/>
    </row>
    <row r="118" spans="1:19">
      <c r="S118" s="434"/>
    </row>
    <row r="119" spans="1:19">
      <c r="S119" s="434"/>
    </row>
    <row r="120" spans="1:19">
      <c r="S120" s="434"/>
    </row>
    <row r="121" spans="1:19">
      <c r="S121" s="434"/>
    </row>
    <row r="122" spans="1:19">
      <c r="S122" s="434"/>
    </row>
    <row r="123" spans="1:19">
      <c r="S123" s="434"/>
    </row>
    <row r="124" spans="1:19">
      <c r="S124" s="434"/>
    </row>
    <row r="125" spans="1:19">
      <c r="S125" s="434"/>
    </row>
    <row r="126" spans="1:19">
      <c r="S126" s="434"/>
    </row>
    <row r="127" spans="1:19">
      <c r="S127" s="434"/>
    </row>
    <row r="128" spans="1:19">
      <c r="S128" s="434"/>
    </row>
    <row r="129" spans="6:19">
      <c r="S129" s="434"/>
    </row>
    <row r="130" spans="6:19">
      <c r="F130" s="434"/>
      <c r="S130" s="434"/>
    </row>
    <row r="131" spans="6:19">
      <c r="S131" s="434"/>
    </row>
    <row r="132" spans="6:19">
      <c r="S132" s="434"/>
    </row>
    <row r="133" spans="6:19">
      <c r="S133" s="434"/>
    </row>
    <row r="134" spans="6:19">
      <c r="S134" s="434"/>
    </row>
    <row r="135" spans="6:19">
      <c r="S135" s="434"/>
    </row>
    <row r="136" spans="6:19">
      <c r="S136" s="434"/>
    </row>
    <row r="137" spans="6:19">
      <c r="S137" s="434"/>
    </row>
    <row r="138" spans="6:19">
      <c r="S138" s="434"/>
    </row>
    <row r="139" spans="6:19">
      <c r="S139" s="434"/>
    </row>
    <row r="140" spans="6:19">
      <c r="S140" s="434"/>
    </row>
    <row r="141" spans="6:19">
      <c r="S141" s="434"/>
    </row>
  </sheetData>
  <mergeCells count="4">
    <mergeCell ref="O1:P1"/>
    <mergeCell ref="A112:Q113"/>
    <mergeCell ref="J1:K1"/>
    <mergeCell ref="L1:M1"/>
  </mergeCells>
  <phoneticPr fontId="3" type="noConversion"/>
  <hyperlinks>
    <hyperlink ref="R105" location="'Power and GND (PWR)'!B2" display=" VCC_12V  "/>
    <hyperlink ref="R106" location="'Power and GND (PWR)'!B2" display=" VCC_12V  "/>
    <hyperlink ref="R107" location="'Power and GND (PWR)'!B2" display=" VCC_12V  "/>
    <hyperlink ref="R108" location="'Power and GND (PWR)'!B2" display=" VCC_12V  "/>
    <hyperlink ref="R109" location="'Power and GND (PWR)'!B2" display=" VCC_12V  "/>
    <hyperlink ref="R110" location="'Power and GND (PWR)'!B2" display=" VCC_12V  "/>
    <hyperlink ref="O3:O11" location="'﻿Gigabit Ethernet (GBE)'!A1" display=" GBE0_MDI3-  "/>
    <hyperlink ref="O13:O15" location="'﻿Gigabit Ethernet (GBE)'!A1" display=" GBE0_MDI0-  "/>
    <hyperlink ref="O17:O18" location="'﻿Serial ATA SAS (SATA)'!A1" display=" SATA0_TX+  "/>
    <hyperlink ref="O20:O21" location="'﻿Serial ATA SAS (SATA)'!A1" display=" SATA0_RX+  "/>
    <hyperlink ref="O23:O24" location="'﻿Serial ATA SAS (SATA)'!A1" display=" SATA2_TX+  "/>
    <hyperlink ref="O26:O27" location="'﻿Serial ATA SAS (SATA)'!A1" display=" SATA2_RX+  "/>
    <hyperlink ref="O29" location="'﻿Serial ATA SAS (SATA)'!A1" display=" (S)ATA_ACT#  "/>
    <hyperlink ref="O30:O31" location="'HDA Digital Interface'!A1" display=" HDA_SYNC"/>
    <hyperlink ref="O33:O34" location="'HDA Digital Interface'!A1" display=" HDA_BITCLK  "/>
    <hyperlink ref="O37:O38" location="'﻿USB'!A1" display=" USB6-  "/>
    <hyperlink ref="O40:O41" location="'﻿USB'!A1" display=" USB4-  "/>
    <hyperlink ref="O43:O44" location="'﻿USB'!A1" display=" USB2-  "/>
    <hyperlink ref="O46:O47" location="'﻿USB'!A1" display=" USB0-  "/>
    <hyperlink ref="O50" location="'﻿Gigabit Ethernet (GBE)'!A1" display=" GBE0_SDP"/>
    <hyperlink ref="O51" location="'LPC and eSPI Interface'!A1" display=" LPC_SERIRQ/ESPI_CS1#  "/>
    <hyperlink ref="O39" location="'﻿USB'!A37" display=" USB_6_7_OC#  "/>
    <hyperlink ref="O45" location="'﻿USB'!A37" display=" USB_2_3_OC#  "/>
    <hyperlink ref="O53:O54" location="'PCI Express Lanes (PCIE)'!A1" display=" PCIE_TX5+  "/>
    <hyperlink ref="O56:O57" location="'PCI Express Lanes (PCIE)'!A1" display=" PCIE_TX4+  "/>
    <hyperlink ref="O59:O60" location="'PCI Express Lanes (PCIE)'!A1" display=" PCIE_TX3+  "/>
    <hyperlink ref="O62:O63" location="'PCI Express Lanes (PCIE)'!A1" display=" PCIE_TX2+  "/>
    <hyperlink ref="O65:O66" location="'PCI Express Lanes (PCIE)'!A1" display=" PCIE_TX1+"/>
    <hyperlink ref="O69:O70" location="'PCI Express Lanes (PCIE)'!A1" display=" PCIE_TX0+"/>
    <hyperlink ref="O72:O80" location="' LVDS Flat Panel (LVDS)'!A1" display=" LVDS_A0+"/>
    <hyperlink ref="P72:P78" location="eDP!A1" display=" eDP_TX2+  "/>
    <hyperlink ref="P82:P85" location="eDP!A1" display=" eDP_TX3+  "/>
    <hyperlink ref="P88" location="eDP!A1" display=" eDP_HPD"/>
    <hyperlink ref="O82:O85" location="' LVDS Flat Panel (LVDS)'!A1" display=" LVDS_A_CK+"/>
    <hyperlink ref="O68" location="' General Purpose IO (GPIO)'!A1" display=" GPI2"/>
    <hyperlink ref="O64" location="' General Purpose IO (GPIO)'!A1" display=" GPI1  "/>
    <hyperlink ref="O55" location="' General Purpose IO (GPIO)'!A1" display=" GPI0  "/>
    <hyperlink ref="O86" location="' General Purpose IO (GPIO)'!A1" display=" GPI3  "/>
    <hyperlink ref="O89:O90" location="'PCI Express Lanes (PCIE)'!A103" display=" PCIE_CLK_REF+ "/>
    <hyperlink ref="O92:O93" location="SPI!A1" display=" SPI_POWER"/>
    <hyperlink ref="O94" location="' General Purpose IO (GPIO)'!A1" display=" GPO0  "/>
    <hyperlink ref="O95:O96" location="SPI!A1" display=" SPI_CLK"/>
    <hyperlink ref="O98" location="' Module Type Definition (MTP)'!A1" display=" TYPE10# "/>
    <hyperlink ref="P102:P103" location="CAN!A1" display=" CAN_TX "/>
    <hyperlink ref="O105:O110" location="'Power and GND (PWR)'!A1" display=" VCC_12V  "/>
    <hyperlink ref="O48" location="'Power and GND (PWR)'!B2" display=" VCC_RTC  "/>
    <hyperlink ref="O16" location="'Power System Management (PSM)'!B9" display=" SUS_S3#  "/>
    <hyperlink ref="O19" location="'Power System Management (PSM)'!B10" display=" SUS_S4#  "/>
    <hyperlink ref="O25" location="'Power System Management (PSM)'!B11" display=" SUS_S5#  "/>
    <hyperlink ref="O35" location="' Miscellaneous (MICS)'!B6" display=" BIOS_DIS0#/ESPI_SAFS"/>
    <hyperlink ref="O97" location="' Miscellaneous (MICS)'!B11" display=" TPM_PP"/>
    <hyperlink ref="O99:O100" location="GPSI!B2" display=" SER0_TX"/>
    <hyperlink ref="O102:O103" location="GPSI!B2" display=" SER1_TX"/>
    <hyperlink ref="O104" location="'Power System Management (PSM)'!B21" display=" LID#"/>
    <hyperlink ref="O36" location="'Power System Management (PSM)'!B16" display=" THRMTRIP#  "/>
    <hyperlink ref="O28" location="'Power System Management (PSM)'!B14" display=" BATLOW#  "/>
  </hyperlinks>
  <pageMargins left="0.75" right="0.75" top="1" bottom="1" header="0.5" footer="0.5"/>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7"/>
  <sheetViews>
    <sheetView workbookViewId="0">
      <selection activeCell="G3" sqref="G3:G22"/>
    </sheetView>
  </sheetViews>
  <sheetFormatPr defaultColWidth="9.140625" defaultRowHeight="12.75"/>
  <cols>
    <col min="1" max="1" width="160.7109375" style="57" customWidth="1"/>
    <col min="2" max="16384" width="9.140625" style="57"/>
  </cols>
  <sheetData>
    <row r="1" spans="1:1" ht="15.75">
      <c r="A1" s="122" t="s">
        <v>1045</v>
      </c>
    </row>
    <row r="2" spans="1:1" ht="154.5" customHeight="1">
      <c r="A2" s="58" t="s">
        <v>259</v>
      </c>
    </row>
    <row r="3" spans="1:1" ht="282" customHeight="1">
      <c r="A3" s="59" t="s">
        <v>1665</v>
      </c>
    </row>
    <row r="4" spans="1:1">
      <c r="A4" s="58"/>
    </row>
    <row r="5" spans="1:1">
      <c r="A5" s="58"/>
    </row>
    <row r="6" spans="1:1">
      <c r="A6" s="58"/>
    </row>
    <row r="7" spans="1:1">
      <c r="A7" s="58"/>
    </row>
  </sheetData>
  <phoneticPr fontId="3"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35"/>
  <sheetViews>
    <sheetView workbookViewId="0">
      <selection activeCell="A59" sqref="A59"/>
    </sheetView>
  </sheetViews>
  <sheetFormatPr defaultColWidth="9.140625" defaultRowHeight="12.75"/>
  <cols>
    <col min="1" max="1" width="160.7109375" style="109" customWidth="1"/>
    <col min="2" max="16384" width="9.140625" style="109"/>
  </cols>
  <sheetData>
    <row r="1" spans="1:1" ht="15.75">
      <c r="A1" s="108" t="s">
        <v>939</v>
      </c>
    </row>
    <row r="2" spans="1:1">
      <c r="A2" s="110" t="s">
        <v>940</v>
      </c>
    </row>
    <row r="3" spans="1:1" ht="51">
      <c r="A3" s="111" t="s">
        <v>1181</v>
      </c>
    </row>
    <row r="4" spans="1:1">
      <c r="A4" s="112" t="s">
        <v>1182</v>
      </c>
    </row>
    <row r="5" spans="1:1" ht="350.1" customHeight="1">
      <c r="A5" s="113"/>
    </row>
    <row r="6" spans="1:1" ht="63.75">
      <c r="A6" s="111" t="s">
        <v>580</v>
      </c>
    </row>
    <row r="7" spans="1:1">
      <c r="A7" s="113" t="s">
        <v>581</v>
      </c>
    </row>
    <row r="8" spans="1:1" ht="53.25" customHeight="1">
      <c r="A8" s="114" t="s">
        <v>1433</v>
      </c>
    </row>
    <row r="9" spans="1:1">
      <c r="A9" s="115" t="s">
        <v>1434</v>
      </c>
    </row>
    <row r="10" spans="1:1" ht="350.1" customHeight="1">
      <c r="A10" s="116"/>
    </row>
    <row r="11" spans="1:1" ht="63.75">
      <c r="A11" s="117" t="s">
        <v>1369</v>
      </c>
    </row>
    <row r="12" spans="1:1">
      <c r="A12" s="113" t="s">
        <v>1370</v>
      </c>
    </row>
    <row r="13" spans="1:1" ht="51.75" customHeight="1">
      <c r="A13" s="114" t="s">
        <v>1371</v>
      </c>
    </row>
    <row r="14" spans="1:1">
      <c r="A14" s="115" t="s">
        <v>1372</v>
      </c>
    </row>
    <row r="15" spans="1:1" ht="350.1" customHeight="1">
      <c r="A15" s="116"/>
    </row>
    <row r="16" spans="1:1" ht="63.75">
      <c r="A16" s="117" t="s">
        <v>1373</v>
      </c>
    </row>
    <row r="17" spans="1:1">
      <c r="A17" s="113" t="s">
        <v>319</v>
      </c>
    </row>
    <row r="18" spans="1:1" ht="220.5" customHeight="1">
      <c r="A18" s="58" t="s">
        <v>1678</v>
      </c>
    </row>
    <row r="19" spans="1:1">
      <c r="A19" s="118" t="s">
        <v>1374</v>
      </c>
    </row>
    <row r="20" spans="1:1" ht="354.95" customHeight="1"/>
    <row r="21" spans="1:1">
      <c r="A21" s="113" t="s">
        <v>320</v>
      </c>
    </row>
    <row r="22" spans="1:1" ht="369.75" customHeight="1">
      <c r="A22" s="114" t="s">
        <v>1679</v>
      </c>
    </row>
    <row r="23" spans="1:1">
      <c r="A23" s="115" t="s">
        <v>1198</v>
      </c>
    </row>
    <row r="24" spans="1:1" ht="349.5" customHeight="1"/>
    <row r="25" spans="1:1">
      <c r="A25" s="113" t="s">
        <v>1559</v>
      </c>
    </row>
    <row r="26" spans="1:1">
      <c r="A26" s="115" t="s">
        <v>1559</v>
      </c>
    </row>
    <row r="27" spans="1:1" ht="204.75" customHeight="1">
      <c r="A27" s="119" t="s">
        <v>365</v>
      </c>
    </row>
    <row r="28" spans="1:1">
      <c r="A28" s="113" t="s">
        <v>1199</v>
      </c>
    </row>
    <row r="29" spans="1:1">
      <c r="A29" s="109" t="s">
        <v>306</v>
      </c>
    </row>
    <row r="30" spans="1:1">
      <c r="A30" s="115" t="s">
        <v>1199</v>
      </c>
    </row>
    <row r="31" spans="1:1" ht="179.25" customHeight="1">
      <c r="A31" s="119" t="s">
        <v>365</v>
      </c>
    </row>
    <row r="32" spans="1:1">
      <c r="A32" s="113" t="s">
        <v>366</v>
      </c>
    </row>
    <row r="33" spans="1:1">
      <c r="A33" s="109" t="s">
        <v>1562</v>
      </c>
    </row>
    <row r="34" spans="1:1">
      <c r="A34" s="115" t="s">
        <v>366</v>
      </c>
    </row>
    <row r="35" spans="1:1" ht="178.5" customHeight="1">
      <c r="A35" s="120" t="s">
        <v>365</v>
      </c>
    </row>
  </sheetData>
  <phoneticPr fontId="3" type="noConversion"/>
  <pageMargins left="0.75" right="0.75" top="1" bottom="1" header="0.5" footer="0.5"/>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45"/>
  <sheetViews>
    <sheetView topLeftCell="A28" workbookViewId="0">
      <selection activeCell="G3" sqref="G3:G22"/>
    </sheetView>
  </sheetViews>
  <sheetFormatPr defaultColWidth="10.42578125" defaultRowHeight="12.75"/>
  <cols>
    <col min="1" max="9" width="20.7109375" style="57" customWidth="1"/>
    <col min="10" max="16384" width="10.42578125" style="57"/>
  </cols>
  <sheetData>
    <row r="1" spans="1:9" ht="15.75">
      <c r="A1" s="811" t="s">
        <v>1200</v>
      </c>
      <c r="B1" s="811"/>
      <c r="C1" s="811"/>
      <c r="D1" s="811"/>
      <c r="E1" s="811"/>
      <c r="F1" s="811"/>
      <c r="G1" s="811"/>
      <c r="H1" s="811"/>
      <c r="I1" s="811"/>
    </row>
    <row r="2" spans="1:9">
      <c r="A2" s="810" t="s">
        <v>1201</v>
      </c>
      <c r="B2" s="810"/>
      <c r="C2" s="810"/>
      <c r="D2" s="810"/>
      <c r="E2" s="810"/>
      <c r="F2" s="810"/>
      <c r="G2" s="810"/>
      <c r="H2" s="810"/>
      <c r="I2" s="810"/>
    </row>
    <row r="3" spans="1:9" ht="143.25" customHeight="1">
      <c r="A3" s="833" t="s">
        <v>1204</v>
      </c>
      <c r="B3" s="814"/>
      <c r="C3" s="814"/>
      <c r="D3" s="814"/>
      <c r="E3" s="814"/>
      <c r="F3" s="814"/>
      <c r="G3" s="814"/>
      <c r="H3" s="814"/>
      <c r="I3" s="814"/>
    </row>
    <row r="4" spans="1:9">
      <c r="A4" s="810" t="s">
        <v>1205</v>
      </c>
      <c r="B4" s="810"/>
      <c r="C4" s="810"/>
      <c r="D4" s="810"/>
      <c r="E4" s="810"/>
      <c r="F4" s="810"/>
      <c r="G4" s="810"/>
      <c r="H4" s="810"/>
      <c r="I4" s="810"/>
    </row>
    <row r="5" spans="1:9" ht="26.25" customHeight="1">
      <c r="A5" s="814" t="s">
        <v>489</v>
      </c>
      <c r="B5" s="814"/>
      <c r="C5" s="814"/>
      <c r="D5" s="814"/>
      <c r="E5" s="814"/>
      <c r="F5" s="814"/>
      <c r="G5" s="814"/>
      <c r="H5" s="814"/>
      <c r="I5" s="814"/>
    </row>
    <row r="6" spans="1:9">
      <c r="A6" s="830" t="s">
        <v>490</v>
      </c>
      <c r="B6" s="830"/>
      <c r="C6" s="830"/>
      <c r="D6" s="830"/>
      <c r="E6" s="830"/>
      <c r="F6" s="830"/>
      <c r="G6" s="830"/>
      <c r="H6" s="830"/>
      <c r="I6" s="830"/>
    </row>
    <row r="7" spans="1:9" s="58" customFormat="1" ht="38.25">
      <c r="A7" s="62" t="s">
        <v>491</v>
      </c>
      <c r="B7" s="62" t="s">
        <v>492</v>
      </c>
      <c r="C7" s="62" t="s">
        <v>493</v>
      </c>
      <c r="D7" s="62" t="s">
        <v>494</v>
      </c>
      <c r="E7" s="62" t="s">
        <v>495</v>
      </c>
      <c r="F7" s="62" t="s">
        <v>496</v>
      </c>
      <c r="G7" s="62" t="s">
        <v>497</v>
      </c>
      <c r="H7" s="62" t="s">
        <v>498</v>
      </c>
      <c r="I7" s="62" t="s">
        <v>499</v>
      </c>
    </row>
    <row r="8" spans="1:9" s="65" customFormat="1" ht="25.5">
      <c r="A8" s="60" t="s">
        <v>821</v>
      </c>
      <c r="B8" s="121" t="s">
        <v>500</v>
      </c>
      <c r="C8" s="60" t="s">
        <v>501</v>
      </c>
      <c r="D8" s="60" t="s">
        <v>502</v>
      </c>
      <c r="E8" s="60" t="s">
        <v>503</v>
      </c>
      <c r="F8" s="60" t="s">
        <v>504</v>
      </c>
      <c r="G8" s="121" t="s">
        <v>505</v>
      </c>
      <c r="H8" s="60" t="s">
        <v>506</v>
      </c>
      <c r="I8" s="121" t="s">
        <v>507</v>
      </c>
    </row>
    <row r="9" spans="1:9" s="65" customFormat="1">
      <c r="A9" s="60" t="s">
        <v>173</v>
      </c>
      <c r="B9" s="60" t="s">
        <v>508</v>
      </c>
      <c r="C9" s="60" t="s">
        <v>509</v>
      </c>
      <c r="D9" s="60" t="s">
        <v>510</v>
      </c>
      <c r="E9" s="60" t="s">
        <v>511</v>
      </c>
      <c r="F9" s="60" t="s">
        <v>512</v>
      </c>
      <c r="G9" s="60" t="s">
        <v>513</v>
      </c>
      <c r="H9" s="60" t="s">
        <v>1302</v>
      </c>
      <c r="I9" s="60"/>
    </row>
    <row r="10" spans="1:9" s="65" customFormat="1">
      <c r="A10" s="60" t="s">
        <v>1255</v>
      </c>
      <c r="B10" s="60" t="s">
        <v>514</v>
      </c>
      <c r="C10" s="60" t="s">
        <v>515</v>
      </c>
      <c r="D10" s="60" t="s">
        <v>516</v>
      </c>
      <c r="E10" s="60" t="s">
        <v>1302</v>
      </c>
      <c r="F10" s="60" t="s">
        <v>517</v>
      </c>
      <c r="G10" s="60" t="s">
        <v>1302</v>
      </c>
      <c r="H10" s="60" t="s">
        <v>1302</v>
      </c>
      <c r="I10" s="60" t="s">
        <v>1302</v>
      </c>
    </row>
    <row r="11" spans="1:9">
      <c r="A11" s="831" t="s">
        <v>518</v>
      </c>
      <c r="B11" s="831"/>
      <c r="C11" s="831"/>
      <c r="D11" s="831"/>
      <c r="E11" s="831"/>
      <c r="F11" s="831"/>
      <c r="G11" s="831"/>
      <c r="H11" s="831"/>
      <c r="I11" s="831"/>
    </row>
    <row r="12" spans="1:9" ht="38.25">
      <c r="A12" s="62" t="s">
        <v>519</v>
      </c>
      <c r="B12" s="62" t="s">
        <v>492</v>
      </c>
      <c r="C12" s="62" t="s">
        <v>493</v>
      </c>
      <c r="D12" s="62" t="s">
        <v>494</v>
      </c>
      <c r="E12" s="62" t="s">
        <v>520</v>
      </c>
      <c r="F12" s="62" t="s">
        <v>521</v>
      </c>
      <c r="G12" s="62" t="s">
        <v>497</v>
      </c>
      <c r="H12" s="62" t="s">
        <v>498</v>
      </c>
      <c r="I12" s="62" t="s">
        <v>499</v>
      </c>
    </row>
    <row r="13" spans="1:9" s="65" customFormat="1" ht="25.5">
      <c r="A13" s="62" t="s">
        <v>821</v>
      </c>
      <c r="B13" s="121" t="s">
        <v>522</v>
      </c>
      <c r="C13" s="62" t="s">
        <v>501</v>
      </c>
      <c r="D13" s="62" t="s">
        <v>502</v>
      </c>
      <c r="E13" s="62" t="s">
        <v>503</v>
      </c>
      <c r="F13" s="62" t="s">
        <v>504</v>
      </c>
      <c r="G13" s="121" t="s">
        <v>523</v>
      </c>
      <c r="H13" s="62" t="s">
        <v>506</v>
      </c>
      <c r="I13" s="121" t="s">
        <v>524</v>
      </c>
    </row>
    <row r="14" spans="1:9" s="65" customFormat="1">
      <c r="A14" s="60" t="s">
        <v>173</v>
      </c>
      <c r="B14" s="62" t="s">
        <v>508</v>
      </c>
      <c r="C14" s="62" t="s">
        <v>509</v>
      </c>
      <c r="D14" s="62" t="s">
        <v>510</v>
      </c>
      <c r="E14" s="62" t="s">
        <v>511</v>
      </c>
      <c r="F14" s="62" t="s">
        <v>512</v>
      </c>
      <c r="G14" s="62" t="s">
        <v>513</v>
      </c>
      <c r="H14" s="62" t="s">
        <v>1302</v>
      </c>
      <c r="I14" s="62" t="s">
        <v>1302</v>
      </c>
    </row>
    <row r="15" spans="1:9" s="65" customFormat="1">
      <c r="A15" s="62" t="s">
        <v>1255</v>
      </c>
      <c r="B15" s="62" t="s">
        <v>514</v>
      </c>
      <c r="C15" s="62" t="s">
        <v>515</v>
      </c>
      <c r="D15" s="62" t="s">
        <v>516</v>
      </c>
      <c r="E15" s="62" t="s">
        <v>1302</v>
      </c>
      <c r="F15" s="62" t="s">
        <v>517</v>
      </c>
      <c r="G15" s="62" t="s">
        <v>1302</v>
      </c>
      <c r="H15" s="62" t="s">
        <v>1302</v>
      </c>
      <c r="I15" s="62" t="s">
        <v>1302</v>
      </c>
    </row>
    <row r="16" spans="1:9">
      <c r="A16" s="812" t="s">
        <v>525</v>
      </c>
      <c r="B16" s="812"/>
      <c r="C16" s="812"/>
      <c r="D16" s="812"/>
      <c r="E16" s="812"/>
      <c r="F16" s="812"/>
      <c r="G16" s="812"/>
      <c r="H16" s="812"/>
      <c r="I16" s="812"/>
    </row>
    <row r="17" spans="1:9" ht="119.25" customHeight="1">
      <c r="A17" s="814" t="s">
        <v>526</v>
      </c>
      <c r="B17" s="814"/>
      <c r="C17" s="814"/>
      <c r="D17" s="814"/>
      <c r="E17" s="814"/>
      <c r="F17" s="814"/>
      <c r="G17" s="814"/>
      <c r="H17" s="814"/>
      <c r="I17" s="814"/>
    </row>
    <row r="18" spans="1:9" ht="12.75" customHeight="1">
      <c r="A18" s="832" t="s">
        <v>527</v>
      </c>
      <c r="B18" s="832"/>
      <c r="C18" s="832"/>
      <c r="D18" s="832"/>
      <c r="E18" s="832"/>
      <c r="F18" s="832"/>
      <c r="G18" s="832"/>
      <c r="H18" s="832"/>
      <c r="I18" s="832"/>
    </row>
    <row r="19" spans="1:9" ht="281.25" customHeight="1">
      <c r="A19" s="829"/>
      <c r="B19" s="829"/>
      <c r="C19" s="829"/>
      <c r="D19" s="829"/>
      <c r="E19" s="829"/>
      <c r="F19" s="829"/>
      <c r="G19" s="829"/>
      <c r="H19" s="829"/>
      <c r="I19" s="829"/>
    </row>
    <row r="20" spans="1:9">
      <c r="A20" s="830" t="s">
        <v>527</v>
      </c>
      <c r="B20" s="830"/>
      <c r="C20" s="830"/>
      <c r="D20" s="830"/>
      <c r="E20" s="830"/>
      <c r="F20" s="830"/>
      <c r="G20" s="830"/>
      <c r="H20" s="830"/>
      <c r="I20" s="830"/>
    </row>
    <row r="21" spans="1:9">
      <c r="A21" s="17" t="s">
        <v>528</v>
      </c>
      <c r="B21" s="827" t="s">
        <v>529</v>
      </c>
      <c r="C21" s="827"/>
      <c r="D21" s="827"/>
      <c r="E21" s="827"/>
      <c r="F21" s="827"/>
      <c r="G21" s="827"/>
      <c r="H21" s="827"/>
      <c r="I21" s="17" t="s">
        <v>530</v>
      </c>
    </row>
    <row r="22" spans="1:9">
      <c r="A22" s="17" t="s">
        <v>531</v>
      </c>
      <c r="B22" s="827" t="s">
        <v>532</v>
      </c>
      <c r="C22" s="827"/>
      <c r="D22" s="827"/>
      <c r="E22" s="827"/>
      <c r="F22" s="827"/>
      <c r="G22" s="827"/>
      <c r="H22" s="827"/>
      <c r="I22" s="17" t="s">
        <v>530</v>
      </c>
    </row>
    <row r="23" spans="1:9">
      <c r="A23" s="17" t="s">
        <v>533</v>
      </c>
      <c r="B23" s="827" t="s">
        <v>1225</v>
      </c>
      <c r="C23" s="827"/>
      <c r="D23" s="827"/>
      <c r="E23" s="827"/>
      <c r="F23" s="827"/>
      <c r="G23" s="827"/>
      <c r="H23" s="827"/>
      <c r="I23" s="17" t="s">
        <v>530</v>
      </c>
    </row>
    <row r="24" spans="1:9">
      <c r="A24" s="17" t="s">
        <v>1226</v>
      </c>
      <c r="B24" s="827" t="s">
        <v>1227</v>
      </c>
      <c r="C24" s="827"/>
      <c r="D24" s="827"/>
      <c r="E24" s="827"/>
      <c r="F24" s="827"/>
      <c r="G24" s="827"/>
      <c r="H24" s="827"/>
      <c r="I24" s="17" t="s">
        <v>530</v>
      </c>
    </row>
    <row r="25" spans="1:9">
      <c r="A25" s="17" t="s">
        <v>1228</v>
      </c>
      <c r="B25" s="827" t="s">
        <v>1229</v>
      </c>
      <c r="C25" s="827"/>
      <c r="D25" s="827"/>
      <c r="E25" s="827"/>
      <c r="F25" s="827"/>
      <c r="G25" s="827"/>
      <c r="H25" s="827"/>
      <c r="I25" s="17" t="s">
        <v>530</v>
      </c>
    </row>
    <row r="26" spans="1:9">
      <c r="A26" s="17" t="s">
        <v>1230</v>
      </c>
      <c r="B26" s="827" t="s">
        <v>1231</v>
      </c>
      <c r="C26" s="827"/>
      <c r="D26" s="827"/>
      <c r="E26" s="827"/>
      <c r="F26" s="827"/>
      <c r="G26" s="827"/>
      <c r="H26" s="827"/>
      <c r="I26" s="17" t="s">
        <v>530</v>
      </c>
    </row>
    <row r="27" spans="1:9">
      <c r="A27" s="828" t="s">
        <v>1232</v>
      </c>
      <c r="B27" s="828"/>
      <c r="C27" s="828"/>
      <c r="D27" s="828"/>
      <c r="E27" s="828"/>
      <c r="F27" s="828"/>
      <c r="G27" s="828"/>
      <c r="H27" s="828"/>
      <c r="I27" s="828"/>
    </row>
    <row r="28" spans="1:9" ht="54.75" customHeight="1">
      <c r="A28" s="824" t="s">
        <v>1233</v>
      </c>
      <c r="B28" s="824"/>
      <c r="C28" s="824"/>
      <c r="D28" s="824"/>
      <c r="E28" s="824"/>
      <c r="F28" s="824"/>
      <c r="G28" s="824"/>
      <c r="H28" s="824"/>
      <c r="I28" s="824"/>
    </row>
    <row r="29" spans="1:9">
      <c r="A29" s="823" t="s">
        <v>1234</v>
      </c>
      <c r="B29" s="823"/>
      <c r="C29" s="823"/>
      <c r="D29" s="823"/>
      <c r="E29" s="823"/>
      <c r="F29" s="823"/>
      <c r="G29" s="823"/>
      <c r="H29" s="823"/>
      <c r="I29" s="823"/>
    </row>
    <row r="30" spans="1:9" ht="215.1" customHeight="1">
      <c r="A30" s="679"/>
      <c r="B30" s="679"/>
      <c r="C30" s="679"/>
      <c r="D30" s="679"/>
      <c r="E30" s="679"/>
      <c r="F30" s="679"/>
      <c r="G30" s="679"/>
      <c r="H30" s="679"/>
      <c r="I30" s="679"/>
    </row>
    <row r="31" spans="1:9" ht="68.25" customHeight="1">
      <c r="A31" s="824" t="s">
        <v>1235</v>
      </c>
      <c r="B31" s="825"/>
      <c r="C31" s="825"/>
      <c r="D31" s="825"/>
      <c r="E31" s="825"/>
      <c r="F31" s="825"/>
      <c r="G31" s="825"/>
      <c r="H31" s="825"/>
      <c r="I31" s="825"/>
    </row>
    <row r="32" spans="1:9">
      <c r="A32" s="826" t="s">
        <v>1236</v>
      </c>
      <c r="B32" s="826"/>
      <c r="C32" s="826"/>
      <c r="D32" s="826"/>
      <c r="E32" s="826"/>
      <c r="F32" s="826"/>
      <c r="G32" s="826"/>
      <c r="H32" s="826"/>
      <c r="I32" s="826"/>
    </row>
    <row r="33" spans="1:9" ht="27" customHeight="1">
      <c r="A33" s="814" t="s">
        <v>1237</v>
      </c>
      <c r="B33" s="814"/>
      <c r="C33" s="814"/>
      <c r="D33" s="814"/>
      <c r="E33" s="814"/>
      <c r="F33" s="814"/>
      <c r="G33" s="814"/>
      <c r="H33" s="814"/>
      <c r="I33" s="814"/>
    </row>
    <row r="34" spans="1:9" ht="17.25" customHeight="1">
      <c r="A34" s="822" t="s">
        <v>1238</v>
      </c>
      <c r="B34" s="822"/>
      <c r="C34" s="822" t="s">
        <v>1239</v>
      </c>
      <c r="D34" s="822"/>
      <c r="E34" s="822"/>
      <c r="F34" s="822"/>
      <c r="G34" s="822" t="s">
        <v>1240</v>
      </c>
      <c r="H34" s="822"/>
      <c r="I34" s="822"/>
    </row>
    <row r="35" spans="1:9">
      <c r="A35" s="628" t="s">
        <v>1241</v>
      </c>
      <c r="B35" s="628"/>
      <c r="C35" s="628" t="s">
        <v>1242</v>
      </c>
      <c r="D35" s="628"/>
      <c r="E35" s="628"/>
      <c r="F35" s="628"/>
      <c r="G35" s="628" t="s">
        <v>1302</v>
      </c>
      <c r="H35" s="628"/>
      <c r="I35" s="628"/>
    </row>
    <row r="36" spans="1:9">
      <c r="A36" s="628" t="s">
        <v>1243</v>
      </c>
      <c r="B36" s="628"/>
      <c r="C36" s="628" t="s">
        <v>1242</v>
      </c>
      <c r="D36" s="628"/>
      <c r="E36" s="628"/>
      <c r="F36" s="628"/>
      <c r="G36" s="628" t="s">
        <v>1302</v>
      </c>
      <c r="H36" s="628"/>
      <c r="I36" s="628"/>
    </row>
    <row r="37" spans="1:9">
      <c r="A37" s="628" t="s">
        <v>1244</v>
      </c>
      <c r="B37" s="628"/>
      <c r="C37" s="628" t="s">
        <v>1245</v>
      </c>
      <c r="D37" s="628"/>
      <c r="E37" s="628"/>
      <c r="F37" s="628"/>
      <c r="G37" s="628" t="s">
        <v>1246</v>
      </c>
      <c r="H37" s="628"/>
      <c r="I37" s="628"/>
    </row>
    <row r="38" spans="1:9">
      <c r="A38" s="628" t="s">
        <v>1247</v>
      </c>
      <c r="B38" s="628"/>
      <c r="C38" s="628" t="s">
        <v>1248</v>
      </c>
      <c r="D38" s="628"/>
      <c r="E38" s="628"/>
      <c r="F38" s="628"/>
      <c r="G38" s="628" t="s">
        <v>1249</v>
      </c>
      <c r="H38" s="628"/>
      <c r="I38" s="628"/>
    </row>
    <row r="39" spans="1:9">
      <c r="A39" s="628" t="s">
        <v>1250</v>
      </c>
      <c r="B39" s="628"/>
      <c r="C39" s="628" t="s">
        <v>247</v>
      </c>
      <c r="D39" s="628"/>
      <c r="E39" s="628"/>
      <c r="F39" s="628"/>
      <c r="G39" s="628" t="s">
        <v>248</v>
      </c>
      <c r="H39" s="628"/>
      <c r="I39" s="628"/>
    </row>
    <row r="40" spans="1:9">
      <c r="A40" s="628" t="s">
        <v>249</v>
      </c>
      <c r="B40" s="628"/>
      <c r="C40" s="628" t="s">
        <v>250</v>
      </c>
      <c r="D40" s="628"/>
      <c r="E40" s="628"/>
      <c r="F40" s="628"/>
      <c r="G40" s="628" t="s">
        <v>1302</v>
      </c>
      <c r="H40" s="628"/>
      <c r="I40" s="628"/>
    </row>
    <row r="41" spans="1:9">
      <c r="A41" s="628" t="s">
        <v>251</v>
      </c>
      <c r="B41" s="628"/>
      <c r="C41" s="628" t="s">
        <v>1245</v>
      </c>
      <c r="D41" s="628"/>
      <c r="E41" s="628"/>
      <c r="F41" s="628"/>
      <c r="G41" s="628" t="s">
        <v>252</v>
      </c>
      <c r="H41" s="628"/>
      <c r="I41" s="628"/>
    </row>
    <row r="42" spans="1:9">
      <c r="A42" s="628" t="s">
        <v>253</v>
      </c>
      <c r="B42" s="628"/>
      <c r="C42" s="628" t="s">
        <v>254</v>
      </c>
      <c r="D42" s="628"/>
      <c r="E42" s="628"/>
      <c r="F42" s="628"/>
      <c r="G42" s="628"/>
      <c r="H42" s="628"/>
      <c r="I42" s="628"/>
    </row>
    <row r="43" spans="1:9">
      <c r="A43" s="628" t="s">
        <v>255</v>
      </c>
      <c r="B43" s="628"/>
      <c r="C43" s="628" t="s">
        <v>1245</v>
      </c>
      <c r="D43" s="628"/>
      <c r="E43" s="628"/>
      <c r="F43" s="628"/>
      <c r="G43" s="628" t="s">
        <v>256</v>
      </c>
      <c r="H43" s="628"/>
      <c r="I43" s="628"/>
    </row>
    <row r="44" spans="1:9">
      <c r="A44" s="628" t="s">
        <v>257</v>
      </c>
      <c r="B44" s="628"/>
      <c r="C44" s="628" t="s">
        <v>1245</v>
      </c>
      <c r="D44" s="628"/>
      <c r="E44" s="628"/>
      <c r="F44" s="628"/>
      <c r="G44" s="628" t="s">
        <v>258</v>
      </c>
      <c r="H44" s="628"/>
      <c r="I44" s="628"/>
    </row>
    <row r="45" spans="1:9">
      <c r="A45" s="821"/>
      <c r="B45" s="821"/>
      <c r="C45" s="821"/>
      <c r="D45" s="821"/>
      <c r="E45" s="821"/>
      <c r="F45" s="821"/>
      <c r="G45" s="821"/>
      <c r="H45" s="821"/>
      <c r="I45" s="821"/>
    </row>
  </sheetData>
  <mergeCells count="59">
    <mergeCell ref="A1:I1"/>
    <mergeCell ref="A2:I2"/>
    <mergeCell ref="A3:I3"/>
    <mergeCell ref="A4:I4"/>
    <mergeCell ref="A5:I5"/>
    <mergeCell ref="A6:I6"/>
    <mergeCell ref="A11:I11"/>
    <mergeCell ref="A16:I16"/>
    <mergeCell ref="A17:I17"/>
    <mergeCell ref="A18:I18"/>
    <mergeCell ref="A19:I19"/>
    <mergeCell ref="A20:I20"/>
    <mergeCell ref="B21:H21"/>
    <mergeCell ref="B22:H22"/>
    <mergeCell ref="B23:H23"/>
    <mergeCell ref="B24:H24"/>
    <mergeCell ref="B25:H25"/>
    <mergeCell ref="B26:H26"/>
    <mergeCell ref="A27:I27"/>
    <mergeCell ref="A28:I28"/>
    <mergeCell ref="A29:I29"/>
    <mergeCell ref="A30:I30"/>
    <mergeCell ref="A31:I31"/>
    <mergeCell ref="A32:I32"/>
    <mergeCell ref="A33:I33"/>
    <mergeCell ref="A34:B34"/>
    <mergeCell ref="C34:F34"/>
    <mergeCell ref="G34:I34"/>
    <mergeCell ref="A35:B35"/>
    <mergeCell ref="C35:F35"/>
    <mergeCell ref="G35:I35"/>
    <mergeCell ref="A36:B36"/>
    <mergeCell ref="C36:F36"/>
    <mergeCell ref="G36:I36"/>
    <mergeCell ref="A37:B37"/>
    <mergeCell ref="C37:F37"/>
    <mergeCell ref="G37:I37"/>
    <mergeCell ref="A38:B38"/>
    <mergeCell ref="C38:F38"/>
    <mergeCell ref="G38:I38"/>
    <mergeCell ref="A39:B39"/>
    <mergeCell ref="C39:F39"/>
    <mergeCell ref="G39:I39"/>
    <mergeCell ref="A40:B40"/>
    <mergeCell ref="C40:F40"/>
    <mergeCell ref="G40:I40"/>
    <mergeCell ref="A41:B41"/>
    <mergeCell ref="C41:F41"/>
    <mergeCell ref="G41:I41"/>
    <mergeCell ref="A42:B42"/>
    <mergeCell ref="C42:F42"/>
    <mergeCell ref="G42:I42"/>
    <mergeCell ref="A45:I45"/>
    <mergeCell ref="A43:B43"/>
    <mergeCell ref="C43:F43"/>
    <mergeCell ref="G43:I43"/>
    <mergeCell ref="A44:B44"/>
    <mergeCell ref="C44:F44"/>
    <mergeCell ref="G44:I44"/>
  </mergeCells>
  <phoneticPr fontId="3" type="noConversion"/>
  <pageMargins left="0.75" right="0.75" top="1" bottom="1" header="0.5" footer="0.5"/>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A17"/>
  <sheetViews>
    <sheetView topLeftCell="A13" workbookViewId="0">
      <selection activeCell="G3" sqref="G3:G22"/>
    </sheetView>
  </sheetViews>
  <sheetFormatPr defaultRowHeight="12.75"/>
  <cols>
    <col min="1" max="1" width="160.7109375" customWidth="1"/>
  </cols>
  <sheetData>
    <row r="1" spans="1:1" ht="15.75">
      <c r="A1" s="84" t="s">
        <v>1666</v>
      </c>
    </row>
    <row r="2" spans="1:1">
      <c r="A2" s="85" t="s">
        <v>1667</v>
      </c>
    </row>
    <row r="3" spans="1:1">
      <c r="A3" s="85" t="s">
        <v>1064</v>
      </c>
    </row>
    <row r="4" spans="1:1" ht="52.5">
      <c r="A4" s="11" t="s">
        <v>1668</v>
      </c>
    </row>
    <row r="5" spans="1:1">
      <c r="A5" s="85" t="s">
        <v>318</v>
      </c>
    </row>
    <row r="6" spans="1:1" ht="324" customHeight="1">
      <c r="A6" s="6" t="s">
        <v>1669</v>
      </c>
    </row>
    <row r="7" spans="1:1">
      <c r="A7" s="85" t="s">
        <v>1670</v>
      </c>
    </row>
    <row r="8" spans="1:1" ht="25.5">
      <c r="A8" s="11" t="s">
        <v>1671</v>
      </c>
    </row>
    <row r="9" spans="1:1">
      <c r="A9" s="118" t="s">
        <v>1672</v>
      </c>
    </row>
    <row r="10" spans="1:1" ht="320.10000000000002" customHeight="1"/>
    <row r="11" spans="1:1" ht="38.25">
      <c r="A11" s="11" t="s">
        <v>1673</v>
      </c>
    </row>
    <row r="12" spans="1:1">
      <c r="A12" s="107" t="s">
        <v>1674</v>
      </c>
    </row>
    <row r="13" spans="1:1" ht="76.5">
      <c r="A13" s="11" t="s">
        <v>1675</v>
      </c>
    </row>
    <row r="14" spans="1:1">
      <c r="A14" s="123" t="s">
        <v>1416</v>
      </c>
    </row>
    <row r="15" spans="1:1">
      <c r="A15" s="124" t="s">
        <v>1676</v>
      </c>
    </row>
    <row r="16" spans="1:1">
      <c r="A16" s="85" t="s">
        <v>1210</v>
      </c>
    </row>
    <row r="17" spans="1:1" ht="42.75">
      <c r="A17" s="11" t="s">
        <v>1677</v>
      </c>
    </row>
  </sheetData>
  <phoneticPr fontId="3"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7"/>
  </sheetPr>
  <dimension ref="A1:Y113"/>
  <sheetViews>
    <sheetView zoomScaleNormal="100" workbookViewId="0">
      <pane xSplit="20" ySplit="1" topLeftCell="U32" activePane="bottomRight" state="frozen"/>
      <selection activeCell="G3" sqref="G3:G22"/>
      <selection pane="topRight" activeCell="G3" sqref="G3:G22"/>
      <selection pane="bottomLeft" activeCell="G3" sqref="G3:G22"/>
      <selection pane="bottomRight" activeCell="R2" sqref="R2:R111"/>
    </sheetView>
  </sheetViews>
  <sheetFormatPr defaultColWidth="9.140625" defaultRowHeight="12.75"/>
  <cols>
    <col min="1" max="1" width="8.85546875" style="369" bestFit="1" customWidth="1"/>
    <col min="2" max="3" width="21.5703125" style="435" hidden="1" customWidth="1"/>
    <col min="4" max="4" width="14" style="435" hidden="1" customWidth="1"/>
    <col min="5" max="8" width="23" style="435" hidden="1" customWidth="1"/>
    <col min="9" max="11" width="23.5703125" style="435" hidden="1" customWidth="1"/>
    <col min="12" max="12" width="15.42578125" style="435" hidden="1" customWidth="1"/>
    <col min="13" max="13" width="23.42578125" style="435" hidden="1" customWidth="1"/>
    <col min="14" max="14" width="17.7109375" style="435" hidden="1" customWidth="1"/>
    <col min="15" max="15" width="23.42578125" style="435" hidden="1" customWidth="1"/>
    <col min="16" max="16" width="17.5703125" style="435" hidden="1" customWidth="1"/>
    <col min="17" max="17" width="16.42578125" style="435" hidden="1" customWidth="1"/>
    <col min="18" max="18" width="27.85546875" style="369" customWidth="1"/>
    <col min="19" max="19" width="18.140625" style="369" customWidth="1"/>
    <col min="20" max="20" width="12.28515625" style="415" bestFit="1" customWidth="1"/>
    <col min="21" max="21" width="22.7109375" style="369" customWidth="1"/>
    <col min="22" max="24" width="9.140625" style="369"/>
    <col min="25" max="26" width="28.5703125" style="369" customWidth="1"/>
    <col min="27" max="16384" width="9.140625" style="369"/>
  </cols>
  <sheetData>
    <row r="1" spans="1:25" s="359" customFormat="1" ht="14.25" customHeight="1">
      <c r="A1" s="96" t="s">
        <v>1742</v>
      </c>
      <c r="B1" s="498" t="s">
        <v>2749</v>
      </c>
      <c r="C1" s="498" t="s">
        <v>2750</v>
      </c>
      <c r="D1" s="498" t="s">
        <v>2751</v>
      </c>
      <c r="E1" s="570" t="s">
        <v>2752</v>
      </c>
      <c r="F1" s="570"/>
      <c r="G1" s="570"/>
      <c r="H1" s="570"/>
      <c r="I1" s="503" t="s">
        <v>2753</v>
      </c>
      <c r="J1" s="503" t="s">
        <v>2754</v>
      </c>
      <c r="K1" s="503" t="s">
        <v>2755</v>
      </c>
      <c r="L1" s="503" t="s">
        <v>2751</v>
      </c>
      <c r="M1" s="574" t="s">
        <v>2756</v>
      </c>
      <c r="N1" s="574"/>
      <c r="O1" s="574" t="s">
        <v>2757</v>
      </c>
      <c r="P1" s="574"/>
      <c r="Q1" s="509" t="s">
        <v>2751</v>
      </c>
      <c r="R1" s="585" t="s">
        <v>2450</v>
      </c>
      <c r="S1" s="586"/>
      <c r="T1" s="356" t="s">
        <v>555</v>
      </c>
      <c r="U1" s="365" t="s">
        <v>2979</v>
      </c>
    </row>
    <row r="2" spans="1:25" ht="14.25" customHeight="1">
      <c r="A2" s="372" t="s">
        <v>1599</v>
      </c>
      <c r="B2" s="497" t="s">
        <v>731</v>
      </c>
      <c r="C2" s="497" t="s">
        <v>731</v>
      </c>
      <c r="D2" s="500" t="s">
        <v>1928</v>
      </c>
      <c r="E2" s="497" t="s">
        <v>731</v>
      </c>
      <c r="F2" s="500" t="s">
        <v>547</v>
      </c>
      <c r="G2" s="500" t="s">
        <v>548</v>
      </c>
      <c r="H2" s="500" t="s">
        <v>2759</v>
      </c>
      <c r="I2" s="497" t="s">
        <v>731</v>
      </c>
      <c r="J2" s="497" t="s">
        <v>731</v>
      </c>
      <c r="K2" s="497" t="s">
        <v>731</v>
      </c>
      <c r="L2" s="500" t="s">
        <v>1928</v>
      </c>
      <c r="M2" s="497" t="s">
        <v>731</v>
      </c>
      <c r="N2" s="499" t="s">
        <v>2693</v>
      </c>
      <c r="O2" s="497" t="s">
        <v>731</v>
      </c>
      <c r="P2" s="499" t="s">
        <v>2693</v>
      </c>
      <c r="Q2" s="500" t="s">
        <v>1928</v>
      </c>
      <c r="R2" s="376" t="s">
        <v>731</v>
      </c>
      <c r="S2" s="376"/>
      <c r="T2" s="416" t="s">
        <v>556</v>
      </c>
      <c r="U2" s="376" t="s">
        <v>731</v>
      </c>
      <c r="Y2" s="395"/>
    </row>
    <row r="3" spans="1:25" ht="14.25" customHeight="1">
      <c r="A3" s="372" t="s">
        <v>1604</v>
      </c>
      <c r="B3" s="511" t="s">
        <v>1605</v>
      </c>
      <c r="C3" s="511" t="s">
        <v>1605</v>
      </c>
      <c r="D3" s="496" t="s">
        <v>2694</v>
      </c>
      <c r="E3" s="511" t="s">
        <v>1605</v>
      </c>
      <c r="F3" s="508"/>
      <c r="G3" s="508"/>
      <c r="H3" s="508"/>
      <c r="I3" s="511" t="s">
        <v>1605</v>
      </c>
      <c r="J3" s="511" t="s">
        <v>1605</v>
      </c>
      <c r="K3" s="511" t="s">
        <v>1605</v>
      </c>
      <c r="L3" s="496" t="s">
        <v>2694</v>
      </c>
      <c r="M3" s="511" t="s">
        <v>1605</v>
      </c>
      <c r="N3" s="508"/>
      <c r="O3" s="511" t="s">
        <v>1605</v>
      </c>
      <c r="P3" s="508"/>
      <c r="Q3" s="496" t="s">
        <v>2694</v>
      </c>
      <c r="R3" s="375" t="s">
        <v>1605</v>
      </c>
      <c r="S3" s="384"/>
      <c r="T3" s="373" t="s">
        <v>1869</v>
      </c>
      <c r="U3" s="372" t="s">
        <v>1605</v>
      </c>
      <c r="Y3" s="395"/>
    </row>
    <row r="4" spans="1:25" ht="14.25" customHeight="1">
      <c r="A4" s="372" t="s">
        <v>1545</v>
      </c>
      <c r="B4" s="511" t="s">
        <v>1546</v>
      </c>
      <c r="C4" s="511" t="s">
        <v>1546</v>
      </c>
      <c r="D4" s="496" t="s">
        <v>2716</v>
      </c>
      <c r="E4" s="511" t="s">
        <v>1546</v>
      </c>
      <c r="F4" s="508"/>
      <c r="G4" s="508"/>
      <c r="H4" s="508"/>
      <c r="I4" s="511" t="s">
        <v>1546</v>
      </c>
      <c r="J4" s="511" t="s">
        <v>1546</v>
      </c>
      <c r="K4" s="511" t="s">
        <v>1546</v>
      </c>
      <c r="L4" s="496" t="s">
        <v>2716</v>
      </c>
      <c r="M4" s="511" t="s">
        <v>1546</v>
      </c>
      <c r="N4" s="508"/>
      <c r="O4" s="511" t="s">
        <v>1546</v>
      </c>
      <c r="P4" s="508"/>
      <c r="Q4" s="496" t="s">
        <v>2716</v>
      </c>
      <c r="R4" s="375" t="s">
        <v>2491</v>
      </c>
      <c r="S4" s="375"/>
      <c r="T4" s="373" t="s">
        <v>1884</v>
      </c>
      <c r="U4" s="372" t="s">
        <v>1546</v>
      </c>
      <c r="Y4" s="395"/>
    </row>
    <row r="5" spans="1:25" ht="14.25" customHeight="1">
      <c r="A5" s="372" t="s">
        <v>1552</v>
      </c>
      <c r="B5" s="511" t="s">
        <v>1553</v>
      </c>
      <c r="C5" s="511" t="s">
        <v>1553</v>
      </c>
      <c r="D5" s="496" t="s">
        <v>2716</v>
      </c>
      <c r="E5" s="511" t="s">
        <v>1553</v>
      </c>
      <c r="F5" s="508"/>
      <c r="G5" s="508"/>
      <c r="H5" s="508"/>
      <c r="I5" s="511" t="s">
        <v>1553</v>
      </c>
      <c r="J5" s="511" t="s">
        <v>1553</v>
      </c>
      <c r="K5" s="511" t="s">
        <v>1553</v>
      </c>
      <c r="L5" s="496" t="s">
        <v>2716</v>
      </c>
      <c r="M5" s="511" t="s">
        <v>1553</v>
      </c>
      <c r="N5" s="508"/>
      <c r="O5" s="511" t="s">
        <v>1553</v>
      </c>
      <c r="P5" s="508"/>
      <c r="Q5" s="496" t="s">
        <v>2716</v>
      </c>
      <c r="R5" s="375" t="s">
        <v>2488</v>
      </c>
      <c r="S5" s="375"/>
      <c r="T5" s="373" t="s">
        <v>1884</v>
      </c>
      <c r="U5" s="372" t="s">
        <v>1553</v>
      </c>
      <c r="Y5" s="395"/>
    </row>
    <row r="6" spans="1:25" ht="14.25" customHeight="1">
      <c r="A6" s="372" t="s">
        <v>1417</v>
      </c>
      <c r="B6" s="511" t="s">
        <v>1418</v>
      </c>
      <c r="C6" s="511" t="s">
        <v>1418</v>
      </c>
      <c r="D6" s="496" t="s">
        <v>2716</v>
      </c>
      <c r="E6" s="511" t="s">
        <v>1418</v>
      </c>
      <c r="F6" s="508"/>
      <c r="G6" s="508"/>
      <c r="H6" s="508"/>
      <c r="I6" s="511" t="s">
        <v>1418</v>
      </c>
      <c r="J6" s="511" t="s">
        <v>1418</v>
      </c>
      <c r="K6" s="511" t="s">
        <v>1418</v>
      </c>
      <c r="L6" s="496" t="s">
        <v>2716</v>
      </c>
      <c r="M6" s="511" t="s">
        <v>1418</v>
      </c>
      <c r="N6" s="508"/>
      <c r="O6" s="511" t="s">
        <v>1418</v>
      </c>
      <c r="P6" s="508"/>
      <c r="Q6" s="496" t="s">
        <v>2716</v>
      </c>
      <c r="R6" s="375" t="s">
        <v>2489</v>
      </c>
      <c r="S6" s="375"/>
      <c r="T6" s="373" t="s">
        <v>1884</v>
      </c>
      <c r="U6" s="372" t="s">
        <v>1418</v>
      </c>
      <c r="Y6" s="395"/>
    </row>
    <row r="7" spans="1:25" ht="14.25" customHeight="1">
      <c r="A7" s="372" t="s">
        <v>1424</v>
      </c>
      <c r="B7" s="511" t="s">
        <v>1425</v>
      </c>
      <c r="C7" s="511" t="s">
        <v>1425</v>
      </c>
      <c r="D7" s="496" t="s">
        <v>2716</v>
      </c>
      <c r="E7" s="511" t="s">
        <v>1425</v>
      </c>
      <c r="F7" s="508"/>
      <c r="G7" s="508"/>
      <c r="H7" s="508"/>
      <c r="I7" s="511" t="s">
        <v>1425</v>
      </c>
      <c r="J7" s="511" t="s">
        <v>1425</v>
      </c>
      <c r="K7" s="511" t="s">
        <v>1425</v>
      </c>
      <c r="L7" s="496" t="s">
        <v>2716</v>
      </c>
      <c r="M7" s="511" t="s">
        <v>1425</v>
      </c>
      <c r="N7" s="508"/>
      <c r="O7" s="511" t="s">
        <v>1425</v>
      </c>
      <c r="P7" s="508"/>
      <c r="Q7" s="496" t="s">
        <v>2716</v>
      </c>
      <c r="R7" s="375" t="s">
        <v>2486</v>
      </c>
      <c r="S7" s="375"/>
      <c r="T7" s="373" t="s">
        <v>1884</v>
      </c>
      <c r="U7" s="372" t="s">
        <v>1425</v>
      </c>
      <c r="Y7" s="395"/>
    </row>
    <row r="8" spans="1:25" ht="14.25" customHeight="1">
      <c r="A8" s="372" t="s">
        <v>1743</v>
      </c>
      <c r="B8" s="511" t="s">
        <v>827</v>
      </c>
      <c r="C8" s="511" t="s">
        <v>827</v>
      </c>
      <c r="D8" s="496" t="s">
        <v>2716</v>
      </c>
      <c r="E8" s="511" t="s">
        <v>827</v>
      </c>
      <c r="F8" s="508"/>
      <c r="G8" s="508"/>
      <c r="H8" s="508"/>
      <c r="I8" s="511" t="s">
        <v>827</v>
      </c>
      <c r="J8" s="511" t="s">
        <v>827</v>
      </c>
      <c r="K8" s="511" t="s">
        <v>827</v>
      </c>
      <c r="L8" s="496" t="s">
        <v>2716</v>
      </c>
      <c r="M8" s="511" t="s">
        <v>827</v>
      </c>
      <c r="N8" s="508"/>
      <c r="O8" s="511" t="s">
        <v>827</v>
      </c>
      <c r="P8" s="508"/>
      <c r="Q8" s="496" t="s">
        <v>2716</v>
      </c>
      <c r="R8" s="375" t="s">
        <v>2490</v>
      </c>
      <c r="S8" s="375"/>
      <c r="T8" s="373" t="s">
        <v>1884</v>
      </c>
      <c r="U8" s="372" t="s">
        <v>827</v>
      </c>
      <c r="Y8" s="395"/>
    </row>
    <row r="9" spans="1:25" ht="14.25" customHeight="1">
      <c r="A9" s="372" t="s">
        <v>1157</v>
      </c>
      <c r="B9" s="511" t="s">
        <v>2760</v>
      </c>
      <c r="C9" s="511" t="s">
        <v>2760</v>
      </c>
      <c r="D9" s="496" t="s">
        <v>2716</v>
      </c>
      <c r="E9" s="511" t="s">
        <v>2760</v>
      </c>
      <c r="F9" s="508"/>
      <c r="G9" s="508"/>
      <c r="H9" s="508"/>
      <c r="I9" s="511" t="s">
        <v>2760</v>
      </c>
      <c r="J9" s="511" t="s">
        <v>2760</v>
      </c>
      <c r="K9" s="511" t="s">
        <v>2760</v>
      </c>
      <c r="L9" s="496" t="s">
        <v>2716</v>
      </c>
      <c r="M9" s="511" t="s">
        <v>2760</v>
      </c>
      <c r="N9" s="508"/>
      <c r="O9" s="511" t="s">
        <v>2760</v>
      </c>
      <c r="P9" s="508"/>
      <c r="Q9" s="496" t="s">
        <v>2716</v>
      </c>
      <c r="R9" s="375" t="s">
        <v>2492</v>
      </c>
      <c r="S9" s="375"/>
      <c r="T9" s="373" t="s">
        <v>1884</v>
      </c>
      <c r="U9" s="412" t="s">
        <v>1870</v>
      </c>
      <c r="Y9" s="395"/>
    </row>
    <row r="10" spans="1:25" ht="14.25" customHeight="1">
      <c r="A10" s="372" t="s">
        <v>1163</v>
      </c>
      <c r="B10" s="511" t="s">
        <v>2761</v>
      </c>
      <c r="C10" s="511" t="s">
        <v>2761</v>
      </c>
      <c r="D10" s="496" t="s">
        <v>2716</v>
      </c>
      <c r="E10" s="511" t="s">
        <v>2761</v>
      </c>
      <c r="F10" s="508"/>
      <c r="G10" s="508"/>
      <c r="H10" s="508"/>
      <c r="I10" s="511" t="s">
        <v>2761</v>
      </c>
      <c r="J10" s="511" t="s">
        <v>2761</v>
      </c>
      <c r="K10" s="511" t="s">
        <v>2761</v>
      </c>
      <c r="L10" s="496" t="s">
        <v>2716</v>
      </c>
      <c r="M10" s="511" t="s">
        <v>2761</v>
      </c>
      <c r="N10" s="508"/>
      <c r="O10" s="511" t="s">
        <v>2761</v>
      </c>
      <c r="P10" s="508"/>
      <c r="Q10" s="496" t="s">
        <v>2716</v>
      </c>
      <c r="R10" s="375" t="s">
        <v>2493</v>
      </c>
      <c r="S10" s="375"/>
      <c r="T10" s="373" t="s">
        <v>1884</v>
      </c>
      <c r="U10" s="412" t="s">
        <v>1870</v>
      </c>
      <c r="Y10" s="395"/>
    </row>
    <row r="11" spans="1:25" ht="14.25" customHeight="1">
      <c r="A11" s="372" t="s">
        <v>1277</v>
      </c>
      <c r="B11" s="511" t="s">
        <v>1278</v>
      </c>
      <c r="C11" s="511" t="s">
        <v>1278</v>
      </c>
      <c r="D11" s="496" t="s">
        <v>2716</v>
      </c>
      <c r="E11" s="511" t="s">
        <v>1278</v>
      </c>
      <c r="F11" s="508"/>
      <c r="G11" s="508"/>
      <c r="H11" s="508"/>
      <c r="I11" s="511" t="s">
        <v>1278</v>
      </c>
      <c r="J11" s="511" t="s">
        <v>1278</v>
      </c>
      <c r="K11" s="511" t="s">
        <v>1278</v>
      </c>
      <c r="L11" s="496" t="s">
        <v>2716</v>
      </c>
      <c r="M11" s="511" t="s">
        <v>1278</v>
      </c>
      <c r="N11" s="508"/>
      <c r="O11" s="511" t="s">
        <v>1278</v>
      </c>
      <c r="P11" s="508"/>
      <c r="Q11" s="496" t="s">
        <v>2716</v>
      </c>
      <c r="R11" s="375" t="s">
        <v>2487</v>
      </c>
      <c r="S11" s="375"/>
      <c r="T11" s="373" t="s">
        <v>1884</v>
      </c>
      <c r="U11" s="372" t="s">
        <v>1278</v>
      </c>
      <c r="Y11" s="395"/>
    </row>
    <row r="12" spans="1:25" ht="14.25" customHeight="1">
      <c r="A12" s="372" t="s">
        <v>1283</v>
      </c>
      <c r="B12" s="497" t="s">
        <v>731</v>
      </c>
      <c r="C12" s="497" t="s">
        <v>731</v>
      </c>
      <c r="D12" s="500" t="s">
        <v>1928</v>
      </c>
      <c r="E12" s="497" t="s">
        <v>731</v>
      </c>
      <c r="F12" s="497"/>
      <c r="G12" s="497"/>
      <c r="H12" s="497"/>
      <c r="I12" s="497" t="s">
        <v>731</v>
      </c>
      <c r="J12" s="497" t="s">
        <v>731</v>
      </c>
      <c r="K12" s="497" t="s">
        <v>731</v>
      </c>
      <c r="L12" s="500" t="s">
        <v>1928</v>
      </c>
      <c r="M12" s="497" t="s">
        <v>731</v>
      </c>
      <c r="N12" s="497"/>
      <c r="O12" s="497" t="s">
        <v>731</v>
      </c>
      <c r="P12" s="497"/>
      <c r="Q12" s="500" t="s">
        <v>1928</v>
      </c>
      <c r="R12" s="376" t="s">
        <v>731</v>
      </c>
      <c r="S12" s="376"/>
      <c r="T12" s="416" t="s">
        <v>556</v>
      </c>
      <c r="U12" s="376" t="s">
        <v>731</v>
      </c>
      <c r="Y12" s="395"/>
    </row>
    <row r="13" spans="1:25" ht="14.25" customHeight="1">
      <c r="A13" s="372" t="s">
        <v>1288</v>
      </c>
      <c r="B13" s="511" t="s">
        <v>1289</v>
      </c>
      <c r="C13" s="511" t="s">
        <v>1289</v>
      </c>
      <c r="D13" s="496" t="s">
        <v>2695</v>
      </c>
      <c r="E13" s="511" t="s">
        <v>1289</v>
      </c>
      <c r="F13" s="508"/>
      <c r="G13" s="508"/>
      <c r="H13" s="508"/>
      <c r="I13" s="511" t="s">
        <v>1289</v>
      </c>
      <c r="J13" s="511" t="s">
        <v>1289</v>
      </c>
      <c r="K13" s="511" t="s">
        <v>1289</v>
      </c>
      <c r="L13" s="496" t="s">
        <v>2695</v>
      </c>
      <c r="M13" s="511" t="s">
        <v>1289</v>
      </c>
      <c r="N13" s="508"/>
      <c r="O13" s="511" t="s">
        <v>1289</v>
      </c>
      <c r="P13" s="508"/>
      <c r="Q13" s="496" t="s">
        <v>2695</v>
      </c>
      <c r="R13" s="375" t="s">
        <v>1289</v>
      </c>
      <c r="S13" s="384"/>
      <c r="T13" s="373" t="s">
        <v>1871</v>
      </c>
      <c r="U13" s="372" t="s">
        <v>1289</v>
      </c>
      <c r="Y13" s="395"/>
    </row>
    <row r="14" spans="1:25" ht="14.25" customHeight="1">
      <c r="A14" s="372" t="s">
        <v>1295</v>
      </c>
      <c r="B14" s="511" t="s">
        <v>1296</v>
      </c>
      <c r="C14" s="511" t="s">
        <v>1296</v>
      </c>
      <c r="D14" s="496" t="s">
        <v>2695</v>
      </c>
      <c r="E14" s="511" t="s">
        <v>1296</v>
      </c>
      <c r="F14" s="508"/>
      <c r="G14" s="508"/>
      <c r="H14" s="508"/>
      <c r="I14" s="511" t="s">
        <v>1296</v>
      </c>
      <c r="J14" s="511" t="s">
        <v>1296</v>
      </c>
      <c r="K14" s="511" t="s">
        <v>1296</v>
      </c>
      <c r="L14" s="496" t="s">
        <v>2695</v>
      </c>
      <c r="M14" s="511" t="s">
        <v>1296</v>
      </c>
      <c r="N14" s="508"/>
      <c r="O14" s="511" t="s">
        <v>1296</v>
      </c>
      <c r="P14" s="508"/>
      <c r="Q14" s="496" t="s">
        <v>2695</v>
      </c>
      <c r="R14" s="375" t="s">
        <v>1296</v>
      </c>
      <c r="S14" s="384"/>
      <c r="T14" s="373" t="s">
        <v>1871</v>
      </c>
      <c r="U14" s="372" t="s">
        <v>1296</v>
      </c>
      <c r="Y14" s="395"/>
    </row>
    <row r="15" spans="1:25" ht="14.25" customHeight="1">
      <c r="A15" s="372" t="s">
        <v>154</v>
      </c>
      <c r="B15" s="511" t="s">
        <v>155</v>
      </c>
      <c r="C15" s="511" t="s">
        <v>155</v>
      </c>
      <c r="D15" s="496" t="s">
        <v>2695</v>
      </c>
      <c r="E15" s="511" t="s">
        <v>155</v>
      </c>
      <c r="F15" s="508"/>
      <c r="G15" s="508"/>
      <c r="H15" s="508"/>
      <c r="I15" s="511" t="s">
        <v>155</v>
      </c>
      <c r="J15" s="511" t="s">
        <v>155</v>
      </c>
      <c r="K15" s="511" t="s">
        <v>155</v>
      </c>
      <c r="L15" s="496" t="s">
        <v>2695</v>
      </c>
      <c r="M15" s="511" t="s">
        <v>155</v>
      </c>
      <c r="N15" s="508"/>
      <c r="O15" s="511" t="s">
        <v>155</v>
      </c>
      <c r="P15" s="508"/>
      <c r="Q15" s="496" t="s">
        <v>2695</v>
      </c>
      <c r="R15" s="375" t="s">
        <v>155</v>
      </c>
      <c r="S15" s="384"/>
      <c r="T15" s="373" t="s">
        <v>1871</v>
      </c>
      <c r="U15" s="372" t="s">
        <v>155</v>
      </c>
      <c r="Y15" s="395"/>
    </row>
    <row r="16" spans="1:25" ht="14.25" customHeight="1">
      <c r="A16" s="372" t="s">
        <v>161</v>
      </c>
      <c r="B16" s="511" t="s">
        <v>162</v>
      </c>
      <c r="C16" s="511" t="s">
        <v>162</v>
      </c>
      <c r="D16" s="496" t="s">
        <v>2695</v>
      </c>
      <c r="E16" s="511" t="s">
        <v>162</v>
      </c>
      <c r="F16" s="508"/>
      <c r="G16" s="508"/>
      <c r="H16" s="508"/>
      <c r="I16" s="511" t="s">
        <v>162</v>
      </c>
      <c r="J16" s="511" t="s">
        <v>162</v>
      </c>
      <c r="K16" s="511" t="s">
        <v>162</v>
      </c>
      <c r="L16" s="496" t="s">
        <v>2695</v>
      </c>
      <c r="M16" s="511" t="s">
        <v>162</v>
      </c>
      <c r="N16" s="508"/>
      <c r="O16" s="511" t="s">
        <v>162</v>
      </c>
      <c r="P16" s="508"/>
      <c r="Q16" s="496" t="s">
        <v>2695</v>
      </c>
      <c r="R16" s="375" t="s">
        <v>162</v>
      </c>
      <c r="S16" s="384"/>
      <c r="T16" s="373" t="s">
        <v>1871</v>
      </c>
      <c r="U16" s="372" t="s">
        <v>162</v>
      </c>
    </row>
    <row r="17" spans="1:21" ht="14.25" customHeight="1">
      <c r="A17" s="372" t="s">
        <v>261</v>
      </c>
      <c r="B17" s="511" t="s">
        <v>262</v>
      </c>
      <c r="C17" s="511" t="s">
        <v>262</v>
      </c>
      <c r="D17" s="496" t="s">
        <v>2762</v>
      </c>
      <c r="E17" s="511" t="s">
        <v>262</v>
      </c>
      <c r="F17" s="508"/>
      <c r="G17" s="508"/>
      <c r="H17" s="508"/>
      <c r="I17" s="511" t="s">
        <v>262</v>
      </c>
      <c r="J17" s="511" t="s">
        <v>262</v>
      </c>
      <c r="K17" s="511" t="s">
        <v>262</v>
      </c>
      <c r="L17" s="496" t="s">
        <v>2762</v>
      </c>
      <c r="M17" s="511" t="s">
        <v>262</v>
      </c>
      <c r="N17" s="508"/>
      <c r="O17" s="511" t="s">
        <v>262</v>
      </c>
      <c r="P17" s="508"/>
      <c r="Q17" s="496" t="s">
        <v>2762</v>
      </c>
      <c r="R17" s="375" t="s">
        <v>262</v>
      </c>
      <c r="S17" s="384"/>
      <c r="T17" s="373" t="s">
        <v>1744</v>
      </c>
      <c r="U17" s="372" t="s">
        <v>262</v>
      </c>
    </row>
    <row r="18" spans="1:21" ht="14.25" customHeight="1">
      <c r="A18" s="372" t="s">
        <v>268</v>
      </c>
      <c r="B18" s="511" t="s">
        <v>269</v>
      </c>
      <c r="C18" s="511" t="s">
        <v>269</v>
      </c>
      <c r="D18" s="496" t="s">
        <v>2762</v>
      </c>
      <c r="E18" s="511" t="s">
        <v>269</v>
      </c>
      <c r="F18" s="508"/>
      <c r="G18" s="508"/>
      <c r="H18" s="508"/>
      <c r="I18" s="511" t="s">
        <v>269</v>
      </c>
      <c r="J18" s="511" t="s">
        <v>269</v>
      </c>
      <c r="K18" s="511" t="s">
        <v>269</v>
      </c>
      <c r="L18" s="496" t="s">
        <v>2762</v>
      </c>
      <c r="M18" s="511" t="s">
        <v>269</v>
      </c>
      <c r="N18" s="508"/>
      <c r="O18" s="511" t="s">
        <v>269</v>
      </c>
      <c r="P18" s="508"/>
      <c r="Q18" s="496" t="s">
        <v>2762</v>
      </c>
      <c r="R18" s="375" t="s">
        <v>269</v>
      </c>
      <c r="S18" s="384"/>
      <c r="T18" s="373" t="s">
        <v>1744</v>
      </c>
      <c r="U18" s="372" t="s">
        <v>269</v>
      </c>
    </row>
    <row r="19" spans="1:21" ht="14.25" customHeight="1">
      <c r="A19" s="372" t="s">
        <v>275</v>
      </c>
      <c r="B19" s="511" t="s">
        <v>276</v>
      </c>
      <c r="C19" s="511" t="s">
        <v>276</v>
      </c>
      <c r="D19" s="496" t="s">
        <v>2695</v>
      </c>
      <c r="E19" s="511" t="s">
        <v>276</v>
      </c>
      <c r="F19" s="508"/>
      <c r="G19" s="508"/>
      <c r="H19" s="508"/>
      <c r="I19" s="511" t="s">
        <v>276</v>
      </c>
      <c r="J19" s="511" t="s">
        <v>276</v>
      </c>
      <c r="K19" s="511" t="s">
        <v>276</v>
      </c>
      <c r="L19" s="496" t="s">
        <v>2695</v>
      </c>
      <c r="M19" s="511" t="s">
        <v>276</v>
      </c>
      <c r="N19" s="508"/>
      <c r="O19" s="511" t="s">
        <v>276</v>
      </c>
      <c r="P19" s="508"/>
      <c r="Q19" s="496" t="s">
        <v>2695</v>
      </c>
      <c r="R19" s="375" t="s">
        <v>2509</v>
      </c>
      <c r="S19" s="384"/>
      <c r="T19" s="373" t="s">
        <v>1871</v>
      </c>
      <c r="U19" s="372" t="s">
        <v>276</v>
      </c>
    </row>
    <row r="20" spans="1:21" ht="14.25" customHeight="1">
      <c r="A20" s="372" t="s">
        <v>282</v>
      </c>
      <c r="B20" s="511" t="s">
        <v>966</v>
      </c>
      <c r="C20" s="511" t="s">
        <v>966</v>
      </c>
      <c r="D20" s="496" t="s">
        <v>2762</v>
      </c>
      <c r="E20" s="511" t="s">
        <v>966</v>
      </c>
      <c r="F20" s="508"/>
      <c r="G20" s="508"/>
      <c r="H20" s="508"/>
      <c r="I20" s="511" t="s">
        <v>966</v>
      </c>
      <c r="J20" s="511" t="s">
        <v>966</v>
      </c>
      <c r="K20" s="511" t="s">
        <v>966</v>
      </c>
      <c r="L20" s="496" t="s">
        <v>2762</v>
      </c>
      <c r="M20" s="511" t="s">
        <v>966</v>
      </c>
      <c r="N20" s="508"/>
      <c r="O20" s="511" t="s">
        <v>966</v>
      </c>
      <c r="P20" s="508"/>
      <c r="Q20" s="496" t="s">
        <v>2762</v>
      </c>
      <c r="R20" s="375" t="s">
        <v>966</v>
      </c>
      <c r="S20" s="384"/>
      <c r="T20" s="373" t="s">
        <v>1744</v>
      </c>
      <c r="U20" s="372" t="s">
        <v>966</v>
      </c>
    </row>
    <row r="21" spans="1:21" ht="14.25" customHeight="1">
      <c r="A21" s="372" t="s">
        <v>972</v>
      </c>
      <c r="B21" s="511" t="s">
        <v>973</v>
      </c>
      <c r="C21" s="511" t="s">
        <v>973</v>
      </c>
      <c r="D21" s="496" t="s">
        <v>2762</v>
      </c>
      <c r="E21" s="511" t="s">
        <v>973</v>
      </c>
      <c r="F21" s="508"/>
      <c r="G21" s="508"/>
      <c r="H21" s="508"/>
      <c r="I21" s="511" t="s">
        <v>973</v>
      </c>
      <c r="J21" s="511" t="s">
        <v>973</v>
      </c>
      <c r="K21" s="511" t="s">
        <v>973</v>
      </c>
      <c r="L21" s="496" t="s">
        <v>2762</v>
      </c>
      <c r="M21" s="511" t="s">
        <v>973</v>
      </c>
      <c r="N21" s="508"/>
      <c r="O21" s="511" t="s">
        <v>973</v>
      </c>
      <c r="P21" s="508"/>
      <c r="Q21" s="496" t="s">
        <v>2762</v>
      </c>
      <c r="R21" s="375" t="s">
        <v>973</v>
      </c>
      <c r="S21" s="384"/>
      <c r="T21" s="373" t="s">
        <v>1744</v>
      </c>
      <c r="U21" s="372" t="s">
        <v>973</v>
      </c>
    </row>
    <row r="22" spans="1:21" ht="14.25" customHeight="1">
      <c r="A22" s="372" t="s">
        <v>978</v>
      </c>
      <c r="B22" s="497" t="s">
        <v>731</v>
      </c>
      <c r="C22" s="497" t="s">
        <v>731</v>
      </c>
      <c r="D22" s="500" t="s">
        <v>1928</v>
      </c>
      <c r="E22" s="497" t="s">
        <v>731</v>
      </c>
      <c r="F22" s="497"/>
      <c r="G22" s="497"/>
      <c r="H22" s="497"/>
      <c r="I22" s="497" t="s">
        <v>731</v>
      </c>
      <c r="J22" s="497" t="s">
        <v>731</v>
      </c>
      <c r="K22" s="497" t="s">
        <v>731</v>
      </c>
      <c r="L22" s="500" t="s">
        <v>1928</v>
      </c>
      <c r="M22" s="497" t="s">
        <v>731</v>
      </c>
      <c r="N22" s="497"/>
      <c r="O22" s="497" t="s">
        <v>731</v>
      </c>
      <c r="P22" s="497"/>
      <c r="Q22" s="500" t="s">
        <v>1928</v>
      </c>
      <c r="R22" s="376" t="s">
        <v>731</v>
      </c>
      <c r="S22" s="376"/>
      <c r="T22" s="416" t="s">
        <v>556</v>
      </c>
      <c r="U22" s="376" t="s">
        <v>731</v>
      </c>
    </row>
    <row r="23" spans="1:21" ht="14.25" customHeight="1">
      <c r="A23" s="372" t="s">
        <v>983</v>
      </c>
      <c r="B23" s="511" t="s">
        <v>984</v>
      </c>
      <c r="C23" s="511" t="s">
        <v>984</v>
      </c>
      <c r="D23" s="496" t="s">
        <v>2763</v>
      </c>
      <c r="E23" s="507" t="s">
        <v>21</v>
      </c>
      <c r="F23" s="507"/>
      <c r="G23" s="507"/>
      <c r="H23" s="507"/>
      <c r="I23" s="511" t="s">
        <v>984</v>
      </c>
      <c r="J23" s="511" t="s">
        <v>984</v>
      </c>
      <c r="K23" s="511" t="s">
        <v>984</v>
      </c>
      <c r="L23" s="496" t="s">
        <v>2763</v>
      </c>
      <c r="M23" s="511" t="s">
        <v>422</v>
      </c>
      <c r="N23" s="501"/>
      <c r="O23" s="511" t="s">
        <v>984</v>
      </c>
      <c r="P23" s="508"/>
      <c r="Q23" s="496" t="s">
        <v>2763</v>
      </c>
      <c r="R23" s="375" t="s">
        <v>984</v>
      </c>
      <c r="S23" s="384"/>
      <c r="T23" s="373" t="s">
        <v>1745</v>
      </c>
      <c r="U23" s="412" t="s">
        <v>1870</v>
      </c>
    </row>
    <row r="24" spans="1:21" ht="14.25" customHeight="1">
      <c r="A24" s="372" t="s">
        <v>990</v>
      </c>
      <c r="B24" s="511" t="s">
        <v>991</v>
      </c>
      <c r="C24" s="511" t="s">
        <v>991</v>
      </c>
      <c r="D24" s="496" t="s">
        <v>2763</v>
      </c>
      <c r="E24" s="507" t="s">
        <v>21</v>
      </c>
      <c r="F24" s="507"/>
      <c r="G24" s="507"/>
      <c r="H24" s="507"/>
      <c r="I24" s="511" t="s">
        <v>991</v>
      </c>
      <c r="J24" s="511" t="s">
        <v>991</v>
      </c>
      <c r="K24" s="511" t="s">
        <v>991</v>
      </c>
      <c r="L24" s="496" t="s">
        <v>2763</v>
      </c>
      <c r="M24" s="511" t="s">
        <v>424</v>
      </c>
      <c r="N24" s="501"/>
      <c r="O24" s="511" t="s">
        <v>991</v>
      </c>
      <c r="P24" s="508"/>
      <c r="Q24" s="496" t="s">
        <v>2763</v>
      </c>
      <c r="R24" s="375" t="s">
        <v>991</v>
      </c>
      <c r="S24" s="384"/>
      <c r="T24" s="373" t="s">
        <v>1745</v>
      </c>
      <c r="U24" s="412" t="s">
        <v>1870</v>
      </c>
    </row>
    <row r="25" spans="1:21" ht="14.25" customHeight="1">
      <c r="A25" s="372" t="s">
        <v>997</v>
      </c>
      <c r="B25" s="511" t="s">
        <v>130</v>
      </c>
      <c r="C25" s="511" t="s">
        <v>130</v>
      </c>
      <c r="D25" s="496" t="s">
        <v>2695</v>
      </c>
      <c r="E25" s="511" t="s">
        <v>130</v>
      </c>
      <c r="F25" s="511" t="s">
        <v>130</v>
      </c>
      <c r="G25" s="511" t="s">
        <v>130</v>
      </c>
      <c r="H25" s="511" t="s">
        <v>130</v>
      </c>
      <c r="I25" s="511" t="s">
        <v>130</v>
      </c>
      <c r="J25" s="511" t="s">
        <v>130</v>
      </c>
      <c r="K25" s="511" t="s">
        <v>130</v>
      </c>
      <c r="L25" s="496" t="s">
        <v>2695</v>
      </c>
      <c r="M25" s="511" t="s">
        <v>130</v>
      </c>
      <c r="N25" s="501"/>
      <c r="O25" s="511" t="s">
        <v>130</v>
      </c>
      <c r="P25" s="508"/>
      <c r="Q25" s="496" t="s">
        <v>2695</v>
      </c>
      <c r="R25" s="375" t="s">
        <v>130</v>
      </c>
      <c r="S25" s="384"/>
      <c r="T25" s="373" t="s">
        <v>1871</v>
      </c>
      <c r="U25" s="372" t="s">
        <v>130</v>
      </c>
    </row>
    <row r="26" spans="1:21" ht="14.25" customHeight="1">
      <c r="A26" s="372" t="s">
        <v>136</v>
      </c>
      <c r="B26" s="511" t="s">
        <v>137</v>
      </c>
      <c r="C26" s="511" t="s">
        <v>137</v>
      </c>
      <c r="D26" s="496" t="s">
        <v>2763</v>
      </c>
      <c r="E26" s="504" t="s">
        <v>21</v>
      </c>
      <c r="F26" s="504"/>
      <c r="G26" s="504"/>
      <c r="H26" s="504"/>
      <c r="I26" s="511" t="s">
        <v>137</v>
      </c>
      <c r="J26" s="511" t="s">
        <v>137</v>
      </c>
      <c r="K26" s="511" t="s">
        <v>137</v>
      </c>
      <c r="L26" s="496" t="s">
        <v>2763</v>
      </c>
      <c r="M26" s="511" t="s">
        <v>425</v>
      </c>
      <c r="N26" s="501"/>
      <c r="O26" s="511" t="s">
        <v>137</v>
      </c>
      <c r="P26" s="508"/>
      <c r="Q26" s="496" t="s">
        <v>2763</v>
      </c>
      <c r="R26" s="375" t="s">
        <v>137</v>
      </c>
      <c r="S26" s="384"/>
      <c r="T26" s="373" t="s">
        <v>1745</v>
      </c>
      <c r="U26" s="412" t="s">
        <v>1870</v>
      </c>
    </row>
    <row r="27" spans="1:21" ht="14.25" customHeight="1">
      <c r="A27" s="372" t="s">
        <v>143</v>
      </c>
      <c r="B27" s="511" t="s">
        <v>1050</v>
      </c>
      <c r="C27" s="511" t="s">
        <v>1050</v>
      </c>
      <c r="D27" s="496" t="s">
        <v>2763</v>
      </c>
      <c r="E27" s="504" t="s">
        <v>21</v>
      </c>
      <c r="F27" s="504"/>
      <c r="G27" s="504"/>
      <c r="H27" s="504"/>
      <c r="I27" s="511" t="s">
        <v>1050</v>
      </c>
      <c r="J27" s="511" t="s">
        <v>1050</v>
      </c>
      <c r="K27" s="511" t="s">
        <v>1050</v>
      </c>
      <c r="L27" s="496" t="s">
        <v>2763</v>
      </c>
      <c r="M27" s="511" t="s">
        <v>427</v>
      </c>
      <c r="N27" s="501"/>
      <c r="O27" s="511" t="s">
        <v>1050</v>
      </c>
      <c r="P27" s="508"/>
      <c r="Q27" s="496" t="s">
        <v>2763</v>
      </c>
      <c r="R27" s="375" t="s">
        <v>2991</v>
      </c>
      <c r="S27" s="384"/>
      <c r="T27" s="373" t="s">
        <v>1745</v>
      </c>
      <c r="U27" s="412" t="s">
        <v>1870</v>
      </c>
    </row>
    <row r="28" spans="1:21" ht="14.25" customHeight="1">
      <c r="A28" s="372" t="s">
        <v>1056</v>
      </c>
      <c r="B28" s="511" t="s">
        <v>1057</v>
      </c>
      <c r="C28" s="511" t="s">
        <v>1057</v>
      </c>
      <c r="D28" s="496" t="s">
        <v>2706</v>
      </c>
      <c r="E28" s="511" t="s">
        <v>1057</v>
      </c>
      <c r="F28" s="508"/>
      <c r="G28" s="508"/>
      <c r="H28" s="508"/>
      <c r="I28" s="511" t="s">
        <v>1057</v>
      </c>
      <c r="J28" s="511" t="s">
        <v>1057</v>
      </c>
      <c r="K28" s="511" t="s">
        <v>1057</v>
      </c>
      <c r="L28" s="496" t="s">
        <v>2706</v>
      </c>
      <c r="M28" s="511" t="s">
        <v>1057</v>
      </c>
      <c r="N28" s="508"/>
      <c r="O28" s="511" t="s">
        <v>1057</v>
      </c>
      <c r="P28" s="508"/>
      <c r="Q28" s="496" t="s">
        <v>2706</v>
      </c>
      <c r="R28" s="375" t="s">
        <v>1057</v>
      </c>
      <c r="S28" s="384"/>
      <c r="T28" s="373" t="s">
        <v>1876</v>
      </c>
      <c r="U28" s="372" t="s">
        <v>1057</v>
      </c>
    </row>
    <row r="29" spans="1:21" ht="14.25" customHeight="1">
      <c r="A29" s="372" t="s">
        <v>309</v>
      </c>
      <c r="B29" s="511" t="s">
        <v>2764</v>
      </c>
      <c r="C29" s="511" t="s">
        <v>2764</v>
      </c>
      <c r="D29" s="496" t="s">
        <v>2701</v>
      </c>
      <c r="E29" s="511" t="s">
        <v>2842</v>
      </c>
      <c r="F29" s="508"/>
      <c r="G29" s="508"/>
      <c r="H29" s="508"/>
      <c r="I29" s="511" t="s">
        <v>2842</v>
      </c>
      <c r="J29" s="511" t="s">
        <v>2842</v>
      </c>
      <c r="K29" s="511" t="s">
        <v>2842</v>
      </c>
      <c r="L29" s="496" t="s">
        <v>2701</v>
      </c>
      <c r="M29" s="511" t="s">
        <v>2842</v>
      </c>
      <c r="N29" s="508"/>
      <c r="O29" s="511" t="s">
        <v>2842</v>
      </c>
      <c r="P29" s="508"/>
      <c r="Q29" s="496" t="s">
        <v>2701</v>
      </c>
      <c r="R29" s="375" t="s">
        <v>2452</v>
      </c>
      <c r="S29" s="375"/>
      <c r="T29" s="373" t="s">
        <v>1875</v>
      </c>
      <c r="U29" s="372" t="s">
        <v>2537</v>
      </c>
    </row>
    <row r="30" spans="1:21" ht="14.25" customHeight="1">
      <c r="A30" s="372" t="s">
        <v>314</v>
      </c>
      <c r="B30" s="511" t="s">
        <v>2765</v>
      </c>
      <c r="C30" s="511" t="s">
        <v>2765</v>
      </c>
      <c r="D30" s="496" t="s">
        <v>2701</v>
      </c>
      <c r="E30" s="511" t="s">
        <v>2843</v>
      </c>
      <c r="F30" s="508"/>
      <c r="G30" s="508"/>
      <c r="H30" s="508"/>
      <c r="I30" s="511" t="s">
        <v>2843</v>
      </c>
      <c r="J30" s="511" t="s">
        <v>2843</v>
      </c>
      <c r="K30" s="511" t="s">
        <v>2843</v>
      </c>
      <c r="L30" s="496" t="s">
        <v>2701</v>
      </c>
      <c r="M30" s="511" t="s">
        <v>2843</v>
      </c>
      <c r="N30" s="508"/>
      <c r="O30" s="511" t="s">
        <v>2843</v>
      </c>
      <c r="P30" s="508"/>
      <c r="Q30" s="496" t="s">
        <v>2701</v>
      </c>
      <c r="R30" s="375" t="s">
        <v>2453</v>
      </c>
      <c r="S30" s="375"/>
      <c r="T30" s="373" t="s">
        <v>1875</v>
      </c>
      <c r="U30" s="372" t="s">
        <v>2538</v>
      </c>
    </row>
    <row r="31" spans="1:21" ht="14.25" customHeight="1">
      <c r="A31" s="372" t="s">
        <v>727</v>
      </c>
      <c r="B31" s="511" t="s">
        <v>2766</v>
      </c>
      <c r="C31" s="511" t="s">
        <v>2766</v>
      </c>
      <c r="D31" s="496" t="s">
        <v>2701</v>
      </c>
      <c r="E31" s="511" t="s">
        <v>2844</v>
      </c>
      <c r="F31" s="508"/>
      <c r="G31" s="508"/>
      <c r="H31" s="508"/>
      <c r="I31" s="511" t="s">
        <v>2844</v>
      </c>
      <c r="J31" s="511" t="s">
        <v>2844</v>
      </c>
      <c r="K31" s="511" t="s">
        <v>2844</v>
      </c>
      <c r="L31" s="496" t="s">
        <v>2701</v>
      </c>
      <c r="M31" s="511" t="s">
        <v>2844</v>
      </c>
      <c r="N31" s="508"/>
      <c r="O31" s="511" t="s">
        <v>2844</v>
      </c>
      <c r="P31" s="508"/>
      <c r="Q31" s="496" t="s">
        <v>2701</v>
      </c>
      <c r="R31" s="375" t="s">
        <v>2454</v>
      </c>
      <c r="S31" s="375"/>
      <c r="T31" s="373" t="s">
        <v>1875</v>
      </c>
      <c r="U31" s="372" t="s">
        <v>2539</v>
      </c>
    </row>
    <row r="32" spans="1:21" ht="14.25" customHeight="1">
      <c r="A32" s="372" t="s">
        <v>732</v>
      </c>
      <c r="B32" s="497" t="s">
        <v>731</v>
      </c>
      <c r="C32" s="497" t="s">
        <v>731</v>
      </c>
      <c r="D32" s="500" t="s">
        <v>1928</v>
      </c>
      <c r="E32" s="497" t="s">
        <v>731</v>
      </c>
      <c r="F32" s="497"/>
      <c r="G32" s="497"/>
      <c r="H32" s="497"/>
      <c r="I32" s="497" t="s">
        <v>731</v>
      </c>
      <c r="J32" s="497" t="s">
        <v>731</v>
      </c>
      <c r="K32" s="497" t="s">
        <v>731</v>
      </c>
      <c r="L32" s="500" t="s">
        <v>1928</v>
      </c>
      <c r="M32" s="497" t="s">
        <v>731</v>
      </c>
      <c r="N32" s="497"/>
      <c r="O32" s="497" t="s">
        <v>731</v>
      </c>
      <c r="P32" s="497"/>
      <c r="Q32" s="500" t="s">
        <v>1928</v>
      </c>
      <c r="R32" s="376" t="s">
        <v>731</v>
      </c>
      <c r="S32" s="376"/>
      <c r="T32" s="416" t="s">
        <v>556</v>
      </c>
      <c r="U32" s="376" t="s">
        <v>731</v>
      </c>
    </row>
    <row r="33" spans="1:21" ht="14.25" customHeight="1">
      <c r="A33" s="372" t="s">
        <v>735</v>
      </c>
      <c r="B33" s="511" t="s">
        <v>736</v>
      </c>
      <c r="C33" s="511" t="s">
        <v>736</v>
      </c>
      <c r="D33" s="496" t="s">
        <v>2706</v>
      </c>
      <c r="E33" s="511" t="s">
        <v>736</v>
      </c>
      <c r="F33" s="508"/>
      <c r="G33" s="508"/>
      <c r="H33" s="508"/>
      <c r="I33" s="511" t="s">
        <v>736</v>
      </c>
      <c r="J33" s="511" t="s">
        <v>736</v>
      </c>
      <c r="K33" s="511" t="s">
        <v>736</v>
      </c>
      <c r="L33" s="496" t="s">
        <v>2706</v>
      </c>
      <c r="M33" s="511" t="s">
        <v>736</v>
      </c>
      <c r="N33" s="508"/>
      <c r="O33" s="511" t="s">
        <v>736</v>
      </c>
      <c r="P33" s="508"/>
      <c r="Q33" s="496" t="s">
        <v>2706</v>
      </c>
      <c r="R33" s="375" t="s">
        <v>736</v>
      </c>
      <c r="S33" s="384"/>
      <c r="T33" s="373" t="s">
        <v>1876</v>
      </c>
      <c r="U33" s="372" t="s">
        <v>736</v>
      </c>
    </row>
    <row r="34" spans="1:21" ht="14.25" customHeight="1">
      <c r="A34" s="372" t="s">
        <v>739</v>
      </c>
      <c r="B34" s="511" t="s">
        <v>740</v>
      </c>
      <c r="C34" s="511" t="s">
        <v>740</v>
      </c>
      <c r="D34" s="496" t="s">
        <v>2706</v>
      </c>
      <c r="E34" s="511" t="s">
        <v>740</v>
      </c>
      <c r="F34" s="508"/>
      <c r="G34" s="508"/>
      <c r="H34" s="508"/>
      <c r="I34" s="511" t="s">
        <v>740</v>
      </c>
      <c r="J34" s="511" t="s">
        <v>740</v>
      </c>
      <c r="K34" s="511" t="s">
        <v>740</v>
      </c>
      <c r="L34" s="496" t="s">
        <v>2706</v>
      </c>
      <c r="M34" s="511" t="s">
        <v>740</v>
      </c>
      <c r="N34" s="508"/>
      <c r="O34" s="511" t="s">
        <v>740</v>
      </c>
      <c r="P34" s="508"/>
      <c r="Q34" s="496" t="s">
        <v>2706</v>
      </c>
      <c r="R34" s="375" t="s">
        <v>740</v>
      </c>
      <c r="S34" s="384"/>
      <c r="T34" s="373" t="s">
        <v>1876</v>
      </c>
      <c r="U34" s="372" t="s">
        <v>740</v>
      </c>
    </row>
    <row r="35" spans="1:21" ht="14.25" customHeight="1">
      <c r="A35" s="372" t="s">
        <v>1348</v>
      </c>
      <c r="B35" s="511" t="s">
        <v>1341</v>
      </c>
      <c r="C35" s="511" t="s">
        <v>1341</v>
      </c>
      <c r="D35" s="496" t="s">
        <v>2706</v>
      </c>
      <c r="E35" s="511" t="s">
        <v>1341</v>
      </c>
      <c r="F35" s="508"/>
      <c r="G35" s="508"/>
      <c r="H35" s="508"/>
      <c r="I35" s="511" t="s">
        <v>1341</v>
      </c>
      <c r="J35" s="511" t="s">
        <v>1341</v>
      </c>
      <c r="K35" s="511" t="s">
        <v>1341</v>
      </c>
      <c r="L35" s="496" t="s">
        <v>2706</v>
      </c>
      <c r="M35" s="511" t="s">
        <v>1341</v>
      </c>
      <c r="N35" s="508"/>
      <c r="O35" s="511" t="s">
        <v>1341</v>
      </c>
      <c r="P35" s="508"/>
      <c r="Q35" s="496" t="s">
        <v>2706</v>
      </c>
      <c r="R35" s="375" t="s">
        <v>1341</v>
      </c>
      <c r="S35" s="384"/>
      <c r="T35" s="373" t="s">
        <v>1876</v>
      </c>
      <c r="U35" s="372" t="s">
        <v>1341</v>
      </c>
    </row>
    <row r="36" spans="1:21" ht="14.25" customHeight="1">
      <c r="A36" s="372" t="s">
        <v>1344</v>
      </c>
      <c r="B36" s="511" t="s">
        <v>1345</v>
      </c>
      <c r="C36" s="511" t="s">
        <v>1345</v>
      </c>
      <c r="D36" s="496" t="s">
        <v>2695</v>
      </c>
      <c r="E36" s="511" t="s">
        <v>1345</v>
      </c>
      <c r="F36" s="508"/>
      <c r="G36" s="508"/>
      <c r="H36" s="508"/>
      <c r="I36" s="511" t="s">
        <v>1345</v>
      </c>
      <c r="J36" s="511" t="s">
        <v>1345</v>
      </c>
      <c r="K36" s="511" t="s">
        <v>1345</v>
      </c>
      <c r="L36" s="496" t="s">
        <v>2695</v>
      </c>
      <c r="M36" s="511" t="s">
        <v>1345</v>
      </c>
      <c r="N36" s="508"/>
      <c r="O36" s="511" t="s">
        <v>1345</v>
      </c>
      <c r="P36" s="508"/>
      <c r="Q36" s="496" t="s">
        <v>2695</v>
      </c>
      <c r="R36" s="375" t="s">
        <v>1345</v>
      </c>
      <c r="S36" s="384"/>
      <c r="T36" s="373" t="s">
        <v>1871</v>
      </c>
      <c r="U36" s="372" t="s">
        <v>1345</v>
      </c>
    </row>
    <row r="37" spans="1:21" ht="14.25" customHeight="1">
      <c r="A37" s="372" t="s">
        <v>323</v>
      </c>
      <c r="B37" s="511" t="s">
        <v>324</v>
      </c>
      <c r="C37" s="511" t="s">
        <v>324</v>
      </c>
      <c r="D37" s="496" t="s">
        <v>2767</v>
      </c>
      <c r="E37" s="511" t="s">
        <v>324</v>
      </c>
      <c r="F37" s="508"/>
      <c r="G37" s="508"/>
      <c r="H37" s="508"/>
      <c r="I37" s="511" t="s">
        <v>324</v>
      </c>
      <c r="J37" s="511" t="s">
        <v>324</v>
      </c>
      <c r="K37" s="511" t="s">
        <v>324</v>
      </c>
      <c r="L37" s="496" t="s">
        <v>2767</v>
      </c>
      <c r="M37" s="511" t="s">
        <v>324</v>
      </c>
      <c r="N37" s="511" t="s">
        <v>324</v>
      </c>
      <c r="O37" s="511" t="s">
        <v>324</v>
      </c>
      <c r="P37" s="508"/>
      <c r="Q37" s="496" t="s">
        <v>2767</v>
      </c>
      <c r="R37" s="375" t="s">
        <v>324</v>
      </c>
      <c r="S37" s="384"/>
      <c r="T37" s="373" t="s">
        <v>1746</v>
      </c>
      <c r="U37" s="372" t="s">
        <v>324</v>
      </c>
    </row>
    <row r="38" spans="1:21" ht="14.25" customHeight="1">
      <c r="A38" s="372" t="s">
        <v>326</v>
      </c>
      <c r="B38" s="511" t="s">
        <v>327</v>
      </c>
      <c r="C38" s="511" t="s">
        <v>327</v>
      </c>
      <c r="D38" s="496" t="s">
        <v>2767</v>
      </c>
      <c r="E38" s="511" t="s">
        <v>327</v>
      </c>
      <c r="F38" s="508"/>
      <c r="G38" s="508"/>
      <c r="H38" s="508"/>
      <c r="I38" s="511" t="s">
        <v>327</v>
      </c>
      <c r="J38" s="511" t="s">
        <v>327</v>
      </c>
      <c r="K38" s="511" t="s">
        <v>327</v>
      </c>
      <c r="L38" s="496" t="s">
        <v>2767</v>
      </c>
      <c r="M38" s="511" t="s">
        <v>327</v>
      </c>
      <c r="N38" s="511" t="s">
        <v>327</v>
      </c>
      <c r="O38" s="511" t="s">
        <v>327</v>
      </c>
      <c r="P38" s="508"/>
      <c r="Q38" s="496" t="s">
        <v>2767</v>
      </c>
      <c r="R38" s="375" t="s">
        <v>327</v>
      </c>
      <c r="S38" s="384"/>
      <c r="T38" s="373" t="s">
        <v>1746</v>
      </c>
      <c r="U38" s="372" t="s">
        <v>327</v>
      </c>
    </row>
    <row r="39" spans="1:21" ht="14.25" customHeight="1">
      <c r="A39" s="372" t="s">
        <v>331</v>
      </c>
      <c r="B39" s="511" t="s">
        <v>332</v>
      </c>
      <c r="C39" s="511" t="s">
        <v>332</v>
      </c>
      <c r="D39" s="496" t="s">
        <v>2768</v>
      </c>
      <c r="E39" s="511" t="s">
        <v>332</v>
      </c>
      <c r="F39" s="508"/>
      <c r="G39" s="508"/>
      <c r="H39" s="508"/>
      <c r="I39" s="511" t="s">
        <v>332</v>
      </c>
      <c r="J39" s="511" t="s">
        <v>332</v>
      </c>
      <c r="K39" s="511" t="s">
        <v>332</v>
      </c>
      <c r="L39" s="496" t="s">
        <v>2768</v>
      </c>
      <c r="M39" s="511" t="s">
        <v>332</v>
      </c>
      <c r="N39" s="511" t="s">
        <v>332</v>
      </c>
      <c r="O39" s="511" t="s">
        <v>332</v>
      </c>
      <c r="P39" s="508"/>
      <c r="Q39" s="496" t="s">
        <v>2768</v>
      </c>
      <c r="R39" s="375" t="s">
        <v>332</v>
      </c>
      <c r="S39" s="384"/>
      <c r="T39" s="373" t="s">
        <v>1747</v>
      </c>
      <c r="U39" s="372" t="s">
        <v>332</v>
      </c>
    </row>
    <row r="40" spans="1:21" ht="14.25" customHeight="1">
      <c r="A40" s="372" t="s">
        <v>337</v>
      </c>
      <c r="B40" s="511" t="s">
        <v>338</v>
      </c>
      <c r="C40" s="511" t="s">
        <v>338</v>
      </c>
      <c r="D40" s="496" t="s">
        <v>2769</v>
      </c>
      <c r="E40" s="511" t="s">
        <v>338</v>
      </c>
      <c r="F40" s="508"/>
      <c r="G40" s="508"/>
      <c r="H40" s="508"/>
      <c r="I40" s="511" t="s">
        <v>338</v>
      </c>
      <c r="J40" s="511" t="s">
        <v>338</v>
      </c>
      <c r="K40" s="511" t="s">
        <v>338</v>
      </c>
      <c r="L40" s="496" t="s">
        <v>2769</v>
      </c>
      <c r="M40" s="511" t="s">
        <v>338</v>
      </c>
      <c r="N40" s="511" t="s">
        <v>338</v>
      </c>
      <c r="O40" s="511" t="s">
        <v>338</v>
      </c>
      <c r="P40" s="508"/>
      <c r="Q40" s="496" t="s">
        <v>2769</v>
      </c>
      <c r="R40" s="375" t="s">
        <v>338</v>
      </c>
      <c r="S40" s="384"/>
      <c r="T40" s="373" t="s">
        <v>1748</v>
      </c>
      <c r="U40" s="372" t="s">
        <v>338</v>
      </c>
    </row>
    <row r="41" spans="1:21" ht="14.25" customHeight="1">
      <c r="A41" s="372" t="s">
        <v>342</v>
      </c>
      <c r="B41" s="511" t="s">
        <v>343</v>
      </c>
      <c r="C41" s="511" t="s">
        <v>343</v>
      </c>
      <c r="D41" s="496" t="s">
        <v>2769</v>
      </c>
      <c r="E41" s="511" t="s">
        <v>343</v>
      </c>
      <c r="F41" s="508"/>
      <c r="G41" s="508"/>
      <c r="H41" s="508"/>
      <c r="I41" s="511" t="s">
        <v>343</v>
      </c>
      <c r="J41" s="511" t="s">
        <v>343</v>
      </c>
      <c r="K41" s="511" t="s">
        <v>343</v>
      </c>
      <c r="L41" s="496" t="s">
        <v>2769</v>
      </c>
      <c r="M41" s="511" t="s">
        <v>343</v>
      </c>
      <c r="N41" s="511" t="s">
        <v>343</v>
      </c>
      <c r="O41" s="511" t="s">
        <v>343</v>
      </c>
      <c r="P41" s="508"/>
      <c r="Q41" s="496" t="s">
        <v>2769</v>
      </c>
      <c r="R41" s="375" t="s">
        <v>343</v>
      </c>
      <c r="S41" s="384"/>
      <c r="T41" s="373" t="s">
        <v>1748</v>
      </c>
      <c r="U41" s="372" t="s">
        <v>343</v>
      </c>
    </row>
    <row r="42" spans="1:21" ht="14.25" customHeight="1">
      <c r="A42" s="372" t="s">
        <v>345</v>
      </c>
      <c r="B42" s="497" t="s">
        <v>731</v>
      </c>
      <c r="C42" s="497" t="s">
        <v>731</v>
      </c>
      <c r="D42" s="500" t="s">
        <v>1928</v>
      </c>
      <c r="E42" s="497" t="s">
        <v>731</v>
      </c>
      <c r="F42" s="497"/>
      <c r="G42" s="497"/>
      <c r="H42" s="497"/>
      <c r="I42" s="497" t="s">
        <v>731</v>
      </c>
      <c r="J42" s="497" t="s">
        <v>731</v>
      </c>
      <c r="K42" s="497" t="s">
        <v>731</v>
      </c>
      <c r="L42" s="500" t="s">
        <v>1928</v>
      </c>
      <c r="M42" s="497" t="s">
        <v>731</v>
      </c>
      <c r="N42" s="497"/>
      <c r="O42" s="497" t="s">
        <v>731</v>
      </c>
      <c r="P42" s="497"/>
      <c r="Q42" s="500" t="s">
        <v>1928</v>
      </c>
      <c r="R42" s="376" t="s">
        <v>731</v>
      </c>
      <c r="S42" s="376"/>
      <c r="T42" s="416" t="s">
        <v>556</v>
      </c>
      <c r="U42" s="376" t="s">
        <v>731</v>
      </c>
    </row>
    <row r="43" spans="1:21" ht="14.25" customHeight="1">
      <c r="A43" s="372" t="s">
        <v>348</v>
      </c>
      <c r="B43" s="511" t="s">
        <v>349</v>
      </c>
      <c r="C43" s="511" t="s">
        <v>349</v>
      </c>
      <c r="D43" s="496" t="s">
        <v>2770</v>
      </c>
      <c r="E43" s="511" t="s">
        <v>349</v>
      </c>
      <c r="F43" s="508"/>
      <c r="G43" s="508"/>
      <c r="H43" s="508"/>
      <c r="I43" s="511" t="s">
        <v>349</v>
      </c>
      <c r="J43" s="511" t="s">
        <v>349</v>
      </c>
      <c r="K43" s="511" t="s">
        <v>349</v>
      </c>
      <c r="L43" s="496" t="s">
        <v>2770</v>
      </c>
      <c r="M43" s="511" t="s">
        <v>349</v>
      </c>
      <c r="N43" s="511" t="s">
        <v>349</v>
      </c>
      <c r="O43" s="511" t="s">
        <v>349</v>
      </c>
      <c r="P43" s="508"/>
      <c r="Q43" s="496" t="s">
        <v>2770</v>
      </c>
      <c r="R43" s="375" t="s">
        <v>349</v>
      </c>
      <c r="S43" s="384"/>
      <c r="T43" s="373" t="s">
        <v>1749</v>
      </c>
      <c r="U43" s="372" t="s">
        <v>349</v>
      </c>
    </row>
    <row r="44" spans="1:21" ht="14.25" customHeight="1">
      <c r="A44" s="372" t="s">
        <v>1498</v>
      </c>
      <c r="B44" s="511" t="s">
        <v>1499</v>
      </c>
      <c r="C44" s="511" t="s">
        <v>1499</v>
      </c>
      <c r="D44" s="496" t="s">
        <v>2770</v>
      </c>
      <c r="E44" s="511" t="s">
        <v>1499</v>
      </c>
      <c r="F44" s="508"/>
      <c r="G44" s="508"/>
      <c r="H44" s="508"/>
      <c r="I44" s="511" t="s">
        <v>1499</v>
      </c>
      <c r="J44" s="511" t="s">
        <v>1499</v>
      </c>
      <c r="K44" s="511" t="s">
        <v>1499</v>
      </c>
      <c r="L44" s="496" t="s">
        <v>2770</v>
      </c>
      <c r="M44" s="511" t="s">
        <v>1499</v>
      </c>
      <c r="N44" s="511" t="s">
        <v>1499</v>
      </c>
      <c r="O44" s="511" t="s">
        <v>1499</v>
      </c>
      <c r="P44" s="508"/>
      <c r="Q44" s="496" t="s">
        <v>2770</v>
      </c>
      <c r="R44" s="375" t="s">
        <v>1499</v>
      </c>
      <c r="S44" s="384"/>
      <c r="T44" s="373" t="s">
        <v>1749</v>
      </c>
      <c r="U44" s="372" t="s">
        <v>1499</v>
      </c>
    </row>
    <row r="45" spans="1:21" ht="14.25" customHeight="1">
      <c r="A45" s="372" t="s">
        <v>1502</v>
      </c>
      <c r="B45" s="511" t="s">
        <v>1504</v>
      </c>
      <c r="C45" s="511" t="s">
        <v>1504</v>
      </c>
      <c r="D45" s="496" t="s">
        <v>2771</v>
      </c>
      <c r="E45" s="511" t="s">
        <v>1504</v>
      </c>
      <c r="F45" s="508"/>
      <c r="G45" s="508"/>
      <c r="H45" s="508"/>
      <c r="I45" s="511" t="s">
        <v>1504</v>
      </c>
      <c r="J45" s="511" t="s">
        <v>1504</v>
      </c>
      <c r="K45" s="511" t="s">
        <v>1504</v>
      </c>
      <c r="L45" s="496" t="s">
        <v>2771</v>
      </c>
      <c r="M45" s="511" t="s">
        <v>1504</v>
      </c>
      <c r="N45" s="511" t="s">
        <v>1504</v>
      </c>
      <c r="O45" s="511" t="s">
        <v>1504</v>
      </c>
      <c r="P45" s="508"/>
      <c r="Q45" s="496" t="s">
        <v>2771</v>
      </c>
      <c r="R45" s="375" t="s">
        <v>1504</v>
      </c>
      <c r="S45" s="384"/>
      <c r="T45" s="373" t="s">
        <v>1750</v>
      </c>
      <c r="U45" s="372" t="s">
        <v>1504</v>
      </c>
    </row>
    <row r="46" spans="1:21" ht="14.25" customHeight="1">
      <c r="A46" s="372" t="s">
        <v>1508</v>
      </c>
      <c r="B46" s="511" t="s">
        <v>285</v>
      </c>
      <c r="C46" s="511" t="s">
        <v>285</v>
      </c>
      <c r="D46" s="496" t="s">
        <v>2772</v>
      </c>
      <c r="E46" s="511" t="s">
        <v>285</v>
      </c>
      <c r="F46" s="508"/>
      <c r="G46" s="508"/>
      <c r="H46" s="508"/>
      <c r="I46" s="511" t="s">
        <v>285</v>
      </c>
      <c r="J46" s="511" t="s">
        <v>285</v>
      </c>
      <c r="K46" s="511" t="s">
        <v>285</v>
      </c>
      <c r="L46" s="496" t="s">
        <v>2772</v>
      </c>
      <c r="M46" s="511" t="s">
        <v>285</v>
      </c>
      <c r="N46" s="511" t="s">
        <v>285</v>
      </c>
      <c r="O46" s="511" t="s">
        <v>285</v>
      </c>
      <c r="P46" s="508"/>
      <c r="Q46" s="496" t="s">
        <v>2772</v>
      </c>
      <c r="R46" s="375" t="s">
        <v>285</v>
      </c>
      <c r="S46" s="384"/>
      <c r="T46" s="373" t="s">
        <v>1751</v>
      </c>
      <c r="U46" s="372" t="s">
        <v>285</v>
      </c>
    </row>
    <row r="47" spans="1:21" ht="14.25" customHeight="1">
      <c r="A47" s="372" t="s">
        <v>288</v>
      </c>
      <c r="B47" s="511" t="s">
        <v>289</v>
      </c>
      <c r="C47" s="511" t="s">
        <v>289</v>
      </c>
      <c r="D47" s="496" t="s">
        <v>2772</v>
      </c>
      <c r="E47" s="511" t="s">
        <v>289</v>
      </c>
      <c r="F47" s="508"/>
      <c r="G47" s="508"/>
      <c r="H47" s="508"/>
      <c r="I47" s="511" t="s">
        <v>289</v>
      </c>
      <c r="J47" s="511" t="s">
        <v>289</v>
      </c>
      <c r="K47" s="511" t="s">
        <v>289</v>
      </c>
      <c r="L47" s="496" t="s">
        <v>2772</v>
      </c>
      <c r="M47" s="511" t="s">
        <v>289</v>
      </c>
      <c r="N47" s="511" t="s">
        <v>289</v>
      </c>
      <c r="O47" s="511" t="s">
        <v>289</v>
      </c>
      <c r="P47" s="508"/>
      <c r="Q47" s="496" t="s">
        <v>2772</v>
      </c>
      <c r="R47" s="375" t="s">
        <v>289</v>
      </c>
      <c r="S47" s="384"/>
      <c r="T47" s="373" t="s">
        <v>1751</v>
      </c>
      <c r="U47" s="372" t="s">
        <v>289</v>
      </c>
    </row>
    <row r="48" spans="1:21" ht="14.25" customHeight="1">
      <c r="A48" s="372" t="s">
        <v>293</v>
      </c>
      <c r="B48" s="511" t="s">
        <v>2773</v>
      </c>
      <c r="C48" s="511" t="s">
        <v>2773</v>
      </c>
      <c r="D48" s="496" t="s">
        <v>2774</v>
      </c>
      <c r="E48" s="511" t="s">
        <v>2773</v>
      </c>
      <c r="F48" s="508"/>
      <c r="G48" s="508"/>
      <c r="H48" s="508"/>
      <c r="I48" s="511" t="s">
        <v>2773</v>
      </c>
      <c r="J48" s="511" t="s">
        <v>2773</v>
      </c>
      <c r="K48" s="511" t="s">
        <v>2773</v>
      </c>
      <c r="L48" s="496" t="s">
        <v>2774</v>
      </c>
      <c r="M48" s="511" t="s">
        <v>2773</v>
      </c>
      <c r="N48" s="511" t="s">
        <v>2773</v>
      </c>
      <c r="O48" s="511" t="s">
        <v>2773</v>
      </c>
      <c r="P48" s="508"/>
      <c r="Q48" s="496" t="s">
        <v>2774</v>
      </c>
      <c r="R48" s="375" t="s">
        <v>2462</v>
      </c>
      <c r="S48" s="384"/>
      <c r="T48" s="373" t="s">
        <v>2471</v>
      </c>
      <c r="U48" s="412" t="s">
        <v>1870</v>
      </c>
    </row>
    <row r="49" spans="1:21" ht="14.25" customHeight="1">
      <c r="A49" s="372" t="s">
        <v>124</v>
      </c>
      <c r="B49" s="511" t="s">
        <v>2775</v>
      </c>
      <c r="C49" s="511" t="s">
        <v>2775</v>
      </c>
      <c r="D49" s="496" t="s">
        <v>2774</v>
      </c>
      <c r="E49" s="511" t="s">
        <v>2775</v>
      </c>
      <c r="F49" s="508"/>
      <c r="G49" s="508"/>
      <c r="H49" s="508"/>
      <c r="I49" s="511" t="s">
        <v>2775</v>
      </c>
      <c r="J49" s="511" t="s">
        <v>2775</v>
      </c>
      <c r="K49" s="511" t="s">
        <v>2775</v>
      </c>
      <c r="L49" s="496" t="s">
        <v>2774</v>
      </c>
      <c r="M49" s="511" t="s">
        <v>2775</v>
      </c>
      <c r="N49" s="511" t="s">
        <v>2775</v>
      </c>
      <c r="O49" s="511" t="s">
        <v>2775</v>
      </c>
      <c r="P49" s="508"/>
      <c r="Q49" s="496" t="s">
        <v>2774</v>
      </c>
      <c r="R49" s="375" t="s">
        <v>2470</v>
      </c>
      <c r="S49" s="384"/>
      <c r="T49" s="373" t="s">
        <v>2543</v>
      </c>
      <c r="U49" s="412" t="s">
        <v>1870</v>
      </c>
    </row>
    <row r="50" spans="1:21" ht="14.25" customHeight="1">
      <c r="A50" s="372" t="s">
        <v>127</v>
      </c>
      <c r="B50" s="511" t="s">
        <v>128</v>
      </c>
      <c r="C50" s="511" t="s">
        <v>128</v>
      </c>
      <c r="D50" s="496" t="s">
        <v>2695</v>
      </c>
      <c r="E50" s="511" t="s">
        <v>128</v>
      </c>
      <c r="F50" s="508"/>
      <c r="G50" s="508"/>
      <c r="H50" s="508"/>
      <c r="I50" s="511" t="s">
        <v>128</v>
      </c>
      <c r="J50" s="511" t="s">
        <v>128</v>
      </c>
      <c r="K50" s="511" t="s">
        <v>128</v>
      </c>
      <c r="L50" s="496" t="s">
        <v>2695</v>
      </c>
      <c r="M50" s="511" t="s">
        <v>128</v>
      </c>
      <c r="N50" s="508"/>
      <c r="O50" s="511" t="s">
        <v>128</v>
      </c>
      <c r="P50" s="508"/>
      <c r="Q50" s="496" t="s">
        <v>2695</v>
      </c>
      <c r="R50" s="375" t="s">
        <v>128</v>
      </c>
      <c r="S50" s="384"/>
      <c r="T50" s="373" t="s">
        <v>1871</v>
      </c>
      <c r="U50" s="372" t="s">
        <v>128</v>
      </c>
    </row>
    <row r="51" spans="1:21" ht="14.25" customHeight="1">
      <c r="A51" s="372" t="s">
        <v>775</v>
      </c>
      <c r="B51" s="511" t="s">
        <v>776</v>
      </c>
      <c r="C51" s="511" t="s">
        <v>776</v>
      </c>
      <c r="D51" s="496" t="s">
        <v>2695</v>
      </c>
      <c r="E51" s="511" t="s">
        <v>776</v>
      </c>
      <c r="F51" s="508"/>
      <c r="G51" s="508"/>
      <c r="H51" s="508"/>
      <c r="I51" s="511" t="s">
        <v>776</v>
      </c>
      <c r="J51" s="511" t="s">
        <v>776</v>
      </c>
      <c r="K51" s="511" t="s">
        <v>776</v>
      </c>
      <c r="L51" s="496" t="s">
        <v>2695</v>
      </c>
      <c r="M51" s="511" t="s">
        <v>776</v>
      </c>
      <c r="N51" s="508"/>
      <c r="O51" s="511" t="s">
        <v>776</v>
      </c>
      <c r="P51" s="508"/>
      <c r="Q51" s="496" t="s">
        <v>2695</v>
      </c>
      <c r="R51" s="375" t="s">
        <v>776</v>
      </c>
      <c r="S51" s="384"/>
      <c r="T51" s="373" t="s">
        <v>1871</v>
      </c>
      <c r="U51" s="372" t="s">
        <v>776</v>
      </c>
    </row>
    <row r="52" spans="1:21" ht="14.25" customHeight="1">
      <c r="A52" s="372" t="s">
        <v>781</v>
      </c>
      <c r="B52" s="497" t="s">
        <v>731</v>
      </c>
      <c r="C52" s="497" t="s">
        <v>731</v>
      </c>
      <c r="D52" s="500" t="s">
        <v>1928</v>
      </c>
      <c r="E52" s="497" t="s">
        <v>731</v>
      </c>
      <c r="F52" s="497"/>
      <c r="G52" s="497"/>
      <c r="H52" s="497"/>
      <c r="I52" s="497" t="s">
        <v>731</v>
      </c>
      <c r="J52" s="497" t="s">
        <v>731</v>
      </c>
      <c r="K52" s="497" t="s">
        <v>731</v>
      </c>
      <c r="L52" s="500" t="s">
        <v>1928</v>
      </c>
      <c r="M52" s="497" t="s">
        <v>731</v>
      </c>
      <c r="N52" s="497"/>
      <c r="O52" s="497" t="s">
        <v>731</v>
      </c>
      <c r="P52" s="497"/>
      <c r="Q52" s="500" t="s">
        <v>1928</v>
      </c>
      <c r="R52" s="376" t="s">
        <v>731</v>
      </c>
      <c r="S52" s="376"/>
      <c r="T52" s="416" t="s">
        <v>556</v>
      </c>
      <c r="U52" s="376" t="s">
        <v>731</v>
      </c>
    </row>
    <row r="53" spans="1:21" ht="14.25" customHeight="1">
      <c r="A53" s="372" t="s">
        <v>786</v>
      </c>
      <c r="B53" s="511" t="s">
        <v>787</v>
      </c>
      <c r="C53" s="511" t="s">
        <v>787</v>
      </c>
      <c r="D53" s="496" t="s">
        <v>1933</v>
      </c>
      <c r="E53" s="504" t="s">
        <v>21</v>
      </c>
      <c r="F53" s="504"/>
      <c r="G53" s="504"/>
      <c r="H53" s="504"/>
      <c r="I53" s="511" t="s">
        <v>787</v>
      </c>
      <c r="J53" s="511" t="s">
        <v>787</v>
      </c>
      <c r="K53" s="511" t="s">
        <v>787</v>
      </c>
      <c r="L53" s="496" t="s">
        <v>1933</v>
      </c>
      <c r="M53" s="504" t="s">
        <v>21</v>
      </c>
      <c r="N53" s="504"/>
      <c r="O53" s="511" t="s">
        <v>787</v>
      </c>
      <c r="P53" s="508"/>
      <c r="Q53" s="496" t="s">
        <v>1933</v>
      </c>
      <c r="R53" s="375" t="s">
        <v>787</v>
      </c>
      <c r="S53" s="384"/>
      <c r="T53" s="373" t="s">
        <v>666</v>
      </c>
      <c r="U53" s="412" t="s">
        <v>2583</v>
      </c>
    </row>
    <row r="54" spans="1:21" ht="14.25" customHeight="1">
      <c r="A54" s="372" t="s">
        <v>792</v>
      </c>
      <c r="B54" s="511" t="s">
        <v>793</v>
      </c>
      <c r="C54" s="511" t="s">
        <v>793</v>
      </c>
      <c r="D54" s="496" t="s">
        <v>1933</v>
      </c>
      <c r="E54" s="504" t="s">
        <v>21</v>
      </c>
      <c r="F54" s="504"/>
      <c r="G54" s="504"/>
      <c r="H54" s="504"/>
      <c r="I54" s="511" t="s">
        <v>793</v>
      </c>
      <c r="J54" s="511" t="s">
        <v>793</v>
      </c>
      <c r="K54" s="511" t="s">
        <v>793</v>
      </c>
      <c r="L54" s="496" t="s">
        <v>1933</v>
      </c>
      <c r="M54" s="504" t="s">
        <v>21</v>
      </c>
      <c r="N54" s="504"/>
      <c r="O54" s="511" t="s">
        <v>793</v>
      </c>
      <c r="P54" s="508"/>
      <c r="Q54" s="496" t="s">
        <v>1933</v>
      </c>
      <c r="R54" s="375" t="s">
        <v>793</v>
      </c>
      <c r="S54" s="384"/>
      <c r="T54" s="373" t="s">
        <v>666</v>
      </c>
      <c r="U54" s="412" t="s">
        <v>2980</v>
      </c>
    </row>
    <row r="55" spans="1:21" ht="14.25" customHeight="1">
      <c r="A55" s="372" t="s">
        <v>798</v>
      </c>
      <c r="B55" s="511" t="s">
        <v>799</v>
      </c>
      <c r="C55" s="511" t="s">
        <v>799</v>
      </c>
      <c r="D55" s="496" t="s">
        <v>2717</v>
      </c>
      <c r="E55" s="511" t="s">
        <v>799</v>
      </c>
      <c r="F55" s="508"/>
      <c r="G55" s="508"/>
      <c r="H55" s="508"/>
      <c r="I55" s="511" t="s">
        <v>799</v>
      </c>
      <c r="J55" s="511" t="s">
        <v>799</v>
      </c>
      <c r="K55" s="511" t="s">
        <v>799</v>
      </c>
      <c r="L55" s="496" t="s">
        <v>2717</v>
      </c>
      <c r="M55" s="511" t="s">
        <v>799</v>
      </c>
      <c r="N55" s="504" t="s">
        <v>2776</v>
      </c>
      <c r="O55" s="511" t="s">
        <v>799</v>
      </c>
      <c r="P55" s="504" t="s">
        <v>2776</v>
      </c>
      <c r="Q55" s="496" t="s">
        <v>2717</v>
      </c>
      <c r="R55" s="410" t="s">
        <v>799</v>
      </c>
      <c r="S55" s="364" t="s">
        <v>1752</v>
      </c>
      <c r="T55" s="373" t="s">
        <v>1680</v>
      </c>
      <c r="U55" s="372" t="s">
        <v>799</v>
      </c>
    </row>
    <row r="56" spans="1:21" ht="14.25" customHeight="1">
      <c r="A56" s="372" t="s">
        <v>805</v>
      </c>
      <c r="B56" s="511" t="s">
        <v>806</v>
      </c>
      <c r="C56" s="511" t="s">
        <v>806</v>
      </c>
      <c r="D56" s="496" t="s">
        <v>1933</v>
      </c>
      <c r="E56" s="504" t="s">
        <v>21</v>
      </c>
      <c r="F56" s="504"/>
      <c r="G56" s="504"/>
      <c r="H56" s="504"/>
      <c r="I56" s="511" t="s">
        <v>806</v>
      </c>
      <c r="J56" s="511" t="s">
        <v>806</v>
      </c>
      <c r="K56" s="511" t="s">
        <v>806</v>
      </c>
      <c r="L56" s="496" t="s">
        <v>1933</v>
      </c>
      <c r="M56" s="504" t="s">
        <v>21</v>
      </c>
      <c r="N56" s="504"/>
      <c r="O56" s="511" t="s">
        <v>806</v>
      </c>
      <c r="P56" s="508"/>
      <c r="Q56" s="496" t="s">
        <v>1933</v>
      </c>
      <c r="R56" s="375" t="s">
        <v>806</v>
      </c>
      <c r="S56" s="384"/>
      <c r="T56" s="373" t="s">
        <v>666</v>
      </c>
      <c r="U56" s="372" t="s">
        <v>806</v>
      </c>
    </row>
    <row r="57" spans="1:21" ht="14.25" customHeight="1">
      <c r="A57" s="372" t="s">
        <v>811</v>
      </c>
      <c r="B57" s="511" t="s">
        <v>812</v>
      </c>
      <c r="C57" s="511" t="s">
        <v>812</v>
      </c>
      <c r="D57" s="496" t="s">
        <v>1933</v>
      </c>
      <c r="E57" s="504" t="s">
        <v>21</v>
      </c>
      <c r="F57" s="504"/>
      <c r="G57" s="504"/>
      <c r="H57" s="504"/>
      <c r="I57" s="511" t="s">
        <v>812</v>
      </c>
      <c r="J57" s="511" t="s">
        <v>812</v>
      </c>
      <c r="K57" s="511" t="s">
        <v>812</v>
      </c>
      <c r="L57" s="496" t="s">
        <v>1933</v>
      </c>
      <c r="M57" s="504" t="s">
        <v>21</v>
      </c>
      <c r="N57" s="504"/>
      <c r="O57" s="511" t="s">
        <v>812</v>
      </c>
      <c r="P57" s="508"/>
      <c r="Q57" s="496" t="s">
        <v>1933</v>
      </c>
      <c r="R57" s="375" t="s">
        <v>812</v>
      </c>
      <c r="S57" s="384"/>
      <c r="T57" s="373" t="s">
        <v>666</v>
      </c>
      <c r="U57" s="372" t="s">
        <v>812</v>
      </c>
    </row>
    <row r="58" spans="1:21" ht="14.25" customHeight="1">
      <c r="A58" s="372" t="s">
        <v>868</v>
      </c>
      <c r="B58" s="511" t="s">
        <v>869</v>
      </c>
      <c r="C58" s="511" t="s">
        <v>869</v>
      </c>
      <c r="D58" s="496" t="s">
        <v>2717</v>
      </c>
      <c r="E58" s="511" t="s">
        <v>869</v>
      </c>
      <c r="F58" s="508"/>
      <c r="G58" s="508"/>
      <c r="H58" s="508"/>
      <c r="I58" s="511" t="s">
        <v>869</v>
      </c>
      <c r="J58" s="511" t="s">
        <v>869</v>
      </c>
      <c r="K58" s="511" t="s">
        <v>869</v>
      </c>
      <c r="L58" s="496" t="s">
        <v>2717</v>
      </c>
      <c r="M58" s="511" t="s">
        <v>869</v>
      </c>
      <c r="N58" s="504" t="s">
        <v>2777</v>
      </c>
      <c r="O58" s="511" t="s">
        <v>869</v>
      </c>
      <c r="P58" s="504" t="s">
        <v>2777</v>
      </c>
      <c r="Q58" s="496" t="s">
        <v>2717</v>
      </c>
      <c r="R58" s="410" t="s">
        <v>869</v>
      </c>
      <c r="S58" s="364" t="s">
        <v>2530</v>
      </c>
      <c r="T58" s="373" t="s">
        <v>1680</v>
      </c>
      <c r="U58" s="372" t="s">
        <v>869</v>
      </c>
    </row>
    <row r="59" spans="1:21" ht="14.25" customHeight="1">
      <c r="A59" s="372" t="s">
        <v>875</v>
      </c>
      <c r="B59" s="511" t="s">
        <v>876</v>
      </c>
      <c r="C59" s="511" t="s">
        <v>876</v>
      </c>
      <c r="D59" s="496" t="s">
        <v>1933</v>
      </c>
      <c r="E59" s="511" t="s">
        <v>876</v>
      </c>
      <c r="F59" s="511" t="s">
        <v>876</v>
      </c>
      <c r="G59" s="511" t="s">
        <v>876</v>
      </c>
      <c r="H59" s="511" t="s">
        <v>876</v>
      </c>
      <c r="I59" s="511" t="s">
        <v>876</v>
      </c>
      <c r="J59" s="511" t="s">
        <v>876</v>
      </c>
      <c r="K59" s="511" t="s">
        <v>876</v>
      </c>
      <c r="L59" s="496" t="s">
        <v>1933</v>
      </c>
      <c r="M59" s="511" t="s">
        <v>876</v>
      </c>
      <c r="N59" s="511" t="s">
        <v>876</v>
      </c>
      <c r="O59" s="511" t="s">
        <v>876</v>
      </c>
      <c r="P59" s="508"/>
      <c r="Q59" s="496" t="s">
        <v>1933</v>
      </c>
      <c r="R59" s="375" t="s">
        <v>876</v>
      </c>
      <c r="S59" s="384"/>
      <c r="T59" s="373" t="s">
        <v>666</v>
      </c>
      <c r="U59" s="372" t="s">
        <v>876</v>
      </c>
    </row>
    <row r="60" spans="1:21" ht="14.25" customHeight="1">
      <c r="A60" s="372" t="s">
        <v>817</v>
      </c>
      <c r="B60" s="511" t="s">
        <v>818</v>
      </c>
      <c r="C60" s="511" t="s">
        <v>818</v>
      </c>
      <c r="D60" s="496" t="s">
        <v>1933</v>
      </c>
      <c r="E60" s="511" t="s">
        <v>818</v>
      </c>
      <c r="F60" s="511" t="s">
        <v>818</v>
      </c>
      <c r="G60" s="511" t="s">
        <v>818</v>
      </c>
      <c r="H60" s="511" t="s">
        <v>818</v>
      </c>
      <c r="I60" s="511" t="s">
        <v>818</v>
      </c>
      <c r="J60" s="511" t="s">
        <v>818</v>
      </c>
      <c r="K60" s="511" t="s">
        <v>818</v>
      </c>
      <c r="L60" s="496" t="s">
        <v>1933</v>
      </c>
      <c r="M60" s="511" t="s">
        <v>818</v>
      </c>
      <c r="N60" s="511" t="s">
        <v>818</v>
      </c>
      <c r="O60" s="511" t="s">
        <v>818</v>
      </c>
      <c r="P60" s="508"/>
      <c r="Q60" s="496" t="s">
        <v>1933</v>
      </c>
      <c r="R60" s="375" t="s">
        <v>818</v>
      </c>
      <c r="S60" s="384"/>
      <c r="T60" s="373" t="s">
        <v>666</v>
      </c>
      <c r="U60" s="372" t="s">
        <v>818</v>
      </c>
    </row>
    <row r="61" spans="1:21" ht="14.25" customHeight="1">
      <c r="A61" s="372" t="s">
        <v>369</v>
      </c>
      <c r="B61" s="497" t="s">
        <v>731</v>
      </c>
      <c r="C61" s="497" t="s">
        <v>731</v>
      </c>
      <c r="D61" s="500" t="s">
        <v>1928</v>
      </c>
      <c r="E61" s="497" t="s">
        <v>731</v>
      </c>
      <c r="F61" s="497"/>
      <c r="G61" s="497"/>
      <c r="H61" s="497"/>
      <c r="I61" s="497" t="s">
        <v>731</v>
      </c>
      <c r="J61" s="497" t="s">
        <v>731</v>
      </c>
      <c r="K61" s="497" t="s">
        <v>731</v>
      </c>
      <c r="L61" s="500" t="s">
        <v>1928</v>
      </c>
      <c r="M61" s="497" t="s">
        <v>731</v>
      </c>
      <c r="N61" s="497"/>
      <c r="O61" s="497" t="s">
        <v>731</v>
      </c>
      <c r="P61" s="497"/>
      <c r="Q61" s="500" t="s">
        <v>1928</v>
      </c>
      <c r="R61" s="376" t="s">
        <v>731</v>
      </c>
      <c r="S61" s="376"/>
      <c r="T61" s="416" t="s">
        <v>556</v>
      </c>
      <c r="U61" s="376" t="s">
        <v>731</v>
      </c>
    </row>
    <row r="62" spans="1:21" ht="14.25" customHeight="1">
      <c r="A62" s="372" t="s">
        <v>374</v>
      </c>
      <c r="B62" s="511" t="s">
        <v>375</v>
      </c>
      <c r="C62" s="511" t="s">
        <v>375</v>
      </c>
      <c r="D62" s="496" t="s">
        <v>1933</v>
      </c>
      <c r="E62" s="511" t="s">
        <v>375</v>
      </c>
      <c r="F62" s="511" t="s">
        <v>375</v>
      </c>
      <c r="G62" s="511" t="s">
        <v>375</v>
      </c>
      <c r="H62" s="511" t="s">
        <v>375</v>
      </c>
      <c r="I62" s="511" t="s">
        <v>375</v>
      </c>
      <c r="J62" s="511" t="s">
        <v>375</v>
      </c>
      <c r="K62" s="511" t="s">
        <v>375</v>
      </c>
      <c r="L62" s="496" t="s">
        <v>1933</v>
      </c>
      <c r="M62" s="511" t="s">
        <v>375</v>
      </c>
      <c r="N62" s="511" t="s">
        <v>375</v>
      </c>
      <c r="O62" s="511" t="s">
        <v>375</v>
      </c>
      <c r="P62" s="508"/>
      <c r="Q62" s="496" t="s">
        <v>1933</v>
      </c>
      <c r="R62" s="375" t="s">
        <v>375</v>
      </c>
      <c r="S62" s="384"/>
      <c r="T62" s="373" t="s">
        <v>666</v>
      </c>
      <c r="U62" s="372" t="s">
        <v>375</v>
      </c>
    </row>
    <row r="63" spans="1:21" ht="14.25" customHeight="1">
      <c r="A63" s="372" t="s">
        <v>381</v>
      </c>
      <c r="B63" s="511" t="s">
        <v>382</v>
      </c>
      <c r="C63" s="511" t="s">
        <v>382</v>
      </c>
      <c r="D63" s="496" t="s">
        <v>1933</v>
      </c>
      <c r="E63" s="511" t="s">
        <v>382</v>
      </c>
      <c r="F63" s="511" t="s">
        <v>382</v>
      </c>
      <c r="G63" s="511" t="s">
        <v>382</v>
      </c>
      <c r="H63" s="511" t="s">
        <v>382</v>
      </c>
      <c r="I63" s="511" t="s">
        <v>382</v>
      </c>
      <c r="J63" s="511" t="s">
        <v>382</v>
      </c>
      <c r="K63" s="511" t="s">
        <v>382</v>
      </c>
      <c r="L63" s="496" t="s">
        <v>1933</v>
      </c>
      <c r="M63" s="511" t="s">
        <v>382</v>
      </c>
      <c r="N63" s="511" t="s">
        <v>382</v>
      </c>
      <c r="O63" s="511" t="s">
        <v>382</v>
      </c>
      <c r="P63" s="508"/>
      <c r="Q63" s="496" t="s">
        <v>1933</v>
      </c>
      <c r="R63" s="375" t="s">
        <v>382</v>
      </c>
      <c r="S63" s="384"/>
      <c r="T63" s="373" t="s">
        <v>666</v>
      </c>
      <c r="U63" s="372" t="s">
        <v>382</v>
      </c>
    </row>
    <row r="64" spans="1:21" ht="14.25" customHeight="1">
      <c r="A64" s="372" t="s">
        <v>388</v>
      </c>
      <c r="B64" s="511" t="s">
        <v>389</v>
      </c>
      <c r="C64" s="511" t="s">
        <v>389</v>
      </c>
      <c r="D64" s="496" t="s">
        <v>2717</v>
      </c>
      <c r="E64" s="511" t="s">
        <v>389</v>
      </c>
      <c r="F64" s="508"/>
      <c r="G64" s="508"/>
      <c r="H64" s="508"/>
      <c r="I64" s="511" t="s">
        <v>389</v>
      </c>
      <c r="J64" s="511" t="s">
        <v>389</v>
      </c>
      <c r="K64" s="511" t="s">
        <v>389</v>
      </c>
      <c r="L64" s="496" t="s">
        <v>2717</v>
      </c>
      <c r="M64" s="511" t="s">
        <v>389</v>
      </c>
      <c r="N64" s="504" t="s">
        <v>2778</v>
      </c>
      <c r="O64" s="511" t="s">
        <v>389</v>
      </c>
      <c r="P64" s="504" t="s">
        <v>2778</v>
      </c>
      <c r="Q64" s="496" t="s">
        <v>2717</v>
      </c>
      <c r="R64" s="410" t="s">
        <v>389</v>
      </c>
      <c r="S64" s="364" t="s">
        <v>1753</v>
      </c>
      <c r="T64" s="373" t="s">
        <v>1680</v>
      </c>
      <c r="U64" s="372" t="s">
        <v>389</v>
      </c>
    </row>
    <row r="65" spans="1:21" ht="14.25" customHeight="1">
      <c r="A65" s="372" t="s">
        <v>394</v>
      </c>
      <c r="B65" s="511" t="s">
        <v>1754</v>
      </c>
      <c r="C65" s="511" t="s">
        <v>1754</v>
      </c>
      <c r="D65" s="496" t="s">
        <v>1933</v>
      </c>
      <c r="E65" s="511" t="s">
        <v>1754</v>
      </c>
      <c r="F65" s="511" t="s">
        <v>1754</v>
      </c>
      <c r="G65" s="511" t="s">
        <v>1754</v>
      </c>
      <c r="H65" s="511" t="s">
        <v>1754</v>
      </c>
      <c r="I65" s="511" t="s">
        <v>1754</v>
      </c>
      <c r="J65" s="511" t="s">
        <v>1754</v>
      </c>
      <c r="K65" s="511" t="s">
        <v>1754</v>
      </c>
      <c r="L65" s="496" t="s">
        <v>1933</v>
      </c>
      <c r="M65" s="511" t="s">
        <v>1754</v>
      </c>
      <c r="N65" s="511" t="s">
        <v>1754</v>
      </c>
      <c r="O65" s="511" t="s">
        <v>1754</v>
      </c>
      <c r="P65" s="508"/>
      <c r="Q65" s="496" t="s">
        <v>1933</v>
      </c>
      <c r="R65" s="375" t="s">
        <v>1377</v>
      </c>
      <c r="S65" s="384"/>
      <c r="T65" s="373" t="s">
        <v>666</v>
      </c>
      <c r="U65" s="372" t="s">
        <v>1754</v>
      </c>
    </row>
    <row r="66" spans="1:21" ht="14.25" customHeight="1">
      <c r="A66" s="372" t="s">
        <v>398</v>
      </c>
      <c r="B66" s="511" t="s">
        <v>1755</v>
      </c>
      <c r="C66" s="511" t="s">
        <v>1755</v>
      </c>
      <c r="D66" s="496" t="s">
        <v>1933</v>
      </c>
      <c r="E66" s="511" t="s">
        <v>1755</v>
      </c>
      <c r="F66" s="511" t="s">
        <v>1755</v>
      </c>
      <c r="G66" s="511" t="s">
        <v>1755</v>
      </c>
      <c r="H66" s="511" t="s">
        <v>1755</v>
      </c>
      <c r="I66" s="511" t="s">
        <v>1755</v>
      </c>
      <c r="J66" s="511" t="s">
        <v>1755</v>
      </c>
      <c r="K66" s="511" t="s">
        <v>1755</v>
      </c>
      <c r="L66" s="496" t="s">
        <v>1933</v>
      </c>
      <c r="M66" s="511" t="s">
        <v>1755</v>
      </c>
      <c r="N66" s="511" t="s">
        <v>1755</v>
      </c>
      <c r="O66" s="511" t="s">
        <v>1755</v>
      </c>
      <c r="P66" s="508"/>
      <c r="Q66" s="496" t="s">
        <v>1933</v>
      </c>
      <c r="R66" s="375" t="s">
        <v>1378</v>
      </c>
      <c r="S66" s="384"/>
      <c r="T66" s="373" t="s">
        <v>666</v>
      </c>
      <c r="U66" s="372" t="s">
        <v>1755</v>
      </c>
    </row>
    <row r="67" spans="1:21" ht="14.25" customHeight="1">
      <c r="A67" s="372" t="s">
        <v>402</v>
      </c>
      <c r="B67" s="511" t="s">
        <v>1757</v>
      </c>
      <c r="C67" s="511" t="s">
        <v>1757</v>
      </c>
      <c r="D67" s="496" t="s">
        <v>2695</v>
      </c>
      <c r="E67" s="511" t="s">
        <v>1757</v>
      </c>
      <c r="F67" s="508"/>
      <c r="G67" s="508"/>
      <c r="H67" s="508"/>
      <c r="I67" s="511" t="s">
        <v>1757</v>
      </c>
      <c r="J67" s="511" t="s">
        <v>1757</v>
      </c>
      <c r="K67" s="511" t="s">
        <v>1757</v>
      </c>
      <c r="L67" s="496" t="s">
        <v>2695</v>
      </c>
      <c r="M67" s="511" t="s">
        <v>1757</v>
      </c>
      <c r="N67" s="508"/>
      <c r="O67" s="511" t="s">
        <v>1757</v>
      </c>
      <c r="P67" s="508"/>
      <c r="Q67" s="496" t="s">
        <v>2695</v>
      </c>
      <c r="R67" s="375" t="s">
        <v>1756</v>
      </c>
      <c r="S67" s="384"/>
      <c r="T67" s="373" t="s">
        <v>1871</v>
      </c>
      <c r="U67" s="259" t="s">
        <v>2845</v>
      </c>
    </row>
    <row r="68" spans="1:21" ht="14.25" customHeight="1">
      <c r="A68" s="372" t="s">
        <v>406</v>
      </c>
      <c r="B68" s="511" t="s">
        <v>1759</v>
      </c>
      <c r="C68" s="511" t="s">
        <v>1759</v>
      </c>
      <c r="D68" s="496" t="s">
        <v>2695</v>
      </c>
      <c r="E68" s="511" t="s">
        <v>1759</v>
      </c>
      <c r="F68" s="508"/>
      <c r="G68" s="508"/>
      <c r="H68" s="508"/>
      <c r="I68" s="511" t="s">
        <v>1759</v>
      </c>
      <c r="J68" s="511" t="s">
        <v>1759</v>
      </c>
      <c r="K68" s="511" t="s">
        <v>1759</v>
      </c>
      <c r="L68" s="496" t="s">
        <v>2695</v>
      </c>
      <c r="M68" s="511" t="s">
        <v>1759</v>
      </c>
      <c r="N68" s="508"/>
      <c r="O68" s="511" t="s">
        <v>1759</v>
      </c>
      <c r="P68" s="508"/>
      <c r="Q68" s="496" t="s">
        <v>2695</v>
      </c>
      <c r="R68" s="375" t="s">
        <v>1758</v>
      </c>
      <c r="S68" s="384"/>
      <c r="T68" s="373" t="s">
        <v>1871</v>
      </c>
      <c r="U68" s="372" t="s">
        <v>1759</v>
      </c>
    </row>
    <row r="69" spans="1:21" ht="14.25" customHeight="1">
      <c r="A69" s="372" t="s">
        <v>410</v>
      </c>
      <c r="B69" s="511" t="s">
        <v>1760</v>
      </c>
      <c r="C69" s="511" t="s">
        <v>1760</v>
      </c>
      <c r="D69" s="496" t="s">
        <v>1933</v>
      </c>
      <c r="E69" s="511" t="s">
        <v>1760</v>
      </c>
      <c r="F69" s="511" t="s">
        <v>1760</v>
      </c>
      <c r="G69" s="511" t="s">
        <v>1760</v>
      </c>
      <c r="H69" s="511" t="s">
        <v>1760</v>
      </c>
      <c r="I69" s="511" t="s">
        <v>1760</v>
      </c>
      <c r="J69" s="511" t="s">
        <v>1760</v>
      </c>
      <c r="K69" s="511" t="s">
        <v>1760</v>
      </c>
      <c r="L69" s="496" t="s">
        <v>1933</v>
      </c>
      <c r="M69" s="511" t="s">
        <v>1760</v>
      </c>
      <c r="N69" s="511" t="s">
        <v>1760</v>
      </c>
      <c r="O69" s="511" t="s">
        <v>1760</v>
      </c>
      <c r="P69" s="508"/>
      <c r="Q69" s="496" t="s">
        <v>1933</v>
      </c>
      <c r="R69" s="375" t="s">
        <v>1383</v>
      </c>
      <c r="S69" s="384"/>
      <c r="T69" s="373" t="s">
        <v>666</v>
      </c>
      <c r="U69" s="372" t="s">
        <v>1760</v>
      </c>
    </row>
    <row r="70" spans="1:21" ht="14.25" customHeight="1">
      <c r="A70" s="372" t="s">
        <v>414</v>
      </c>
      <c r="B70" s="511" t="s">
        <v>1761</v>
      </c>
      <c r="C70" s="511" t="s">
        <v>1761</v>
      </c>
      <c r="D70" s="496" t="s">
        <v>1933</v>
      </c>
      <c r="E70" s="511" t="s">
        <v>1761</v>
      </c>
      <c r="F70" s="511" t="s">
        <v>1761</v>
      </c>
      <c r="G70" s="511" t="s">
        <v>1761</v>
      </c>
      <c r="H70" s="511" t="s">
        <v>1761</v>
      </c>
      <c r="I70" s="511" t="s">
        <v>1761</v>
      </c>
      <c r="J70" s="511" t="s">
        <v>1761</v>
      </c>
      <c r="K70" s="511" t="s">
        <v>1761</v>
      </c>
      <c r="L70" s="496" t="s">
        <v>1933</v>
      </c>
      <c r="M70" s="511" t="s">
        <v>1761</v>
      </c>
      <c r="N70" s="511" t="s">
        <v>1761</v>
      </c>
      <c r="O70" s="511" t="s">
        <v>1761</v>
      </c>
      <c r="P70" s="508"/>
      <c r="Q70" s="496" t="s">
        <v>1933</v>
      </c>
      <c r="R70" s="375" t="s">
        <v>1509</v>
      </c>
      <c r="S70" s="384"/>
      <c r="T70" s="373" t="s">
        <v>666</v>
      </c>
      <c r="U70" s="372" t="s">
        <v>1761</v>
      </c>
    </row>
    <row r="71" spans="1:21" ht="14.25" customHeight="1">
      <c r="A71" s="372" t="s">
        <v>418</v>
      </c>
      <c r="B71" s="497" t="s">
        <v>731</v>
      </c>
      <c r="C71" s="497" t="s">
        <v>731</v>
      </c>
      <c r="D71" s="500" t="s">
        <v>1928</v>
      </c>
      <c r="E71" s="497" t="s">
        <v>731</v>
      </c>
      <c r="F71" s="497"/>
      <c r="G71" s="497"/>
      <c r="H71" s="497"/>
      <c r="I71" s="497" t="s">
        <v>731</v>
      </c>
      <c r="J71" s="497" t="s">
        <v>731</v>
      </c>
      <c r="K71" s="497" t="s">
        <v>731</v>
      </c>
      <c r="L71" s="500" t="s">
        <v>1928</v>
      </c>
      <c r="M71" s="497" t="s">
        <v>731</v>
      </c>
      <c r="N71" s="497"/>
      <c r="O71" s="497" t="s">
        <v>731</v>
      </c>
      <c r="P71" s="497"/>
      <c r="Q71" s="500" t="s">
        <v>1928</v>
      </c>
      <c r="R71" s="376" t="s">
        <v>731</v>
      </c>
      <c r="S71" s="376"/>
      <c r="T71" s="416" t="s">
        <v>556</v>
      </c>
      <c r="U71" s="376" t="s">
        <v>731</v>
      </c>
    </row>
    <row r="72" spans="1:21" ht="14.25" customHeight="1">
      <c r="A72" s="372" t="s">
        <v>843</v>
      </c>
      <c r="B72" s="511" t="s">
        <v>1393</v>
      </c>
      <c r="C72" s="511" t="s">
        <v>1393</v>
      </c>
      <c r="D72" s="496" t="s">
        <v>2721</v>
      </c>
      <c r="E72" s="504" t="s">
        <v>2779</v>
      </c>
      <c r="F72" s="511" t="s">
        <v>2780</v>
      </c>
      <c r="G72" s="511" t="s">
        <v>2781</v>
      </c>
      <c r="H72" s="511" t="s">
        <v>2782</v>
      </c>
      <c r="I72" s="511" t="s">
        <v>1393</v>
      </c>
      <c r="J72" s="511" t="s">
        <v>1393</v>
      </c>
      <c r="K72" s="511" t="s">
        <v>1393</v>
      </c>
      <c r="L72" s="496" t="s">
        <v>2783</v>
      </c>
      <c r="M72" s="504" t="s">
        <v>2779</v>
      </c>
      <c r="N72" s="504"/>
      <c r="O72" s="511" t="s">
        <v>1393</v>
      </c>
      <c r="P72" s="508"/>
      <c r="Q72" s="496" t="s">
        <v>2783</v>
      </c>
      <c r="R72" s="375" t="s">
        <v>1762</v>
      </c>
      <c r="S72" s="384"/>
      <c r="T72" s="373" t="s">
        <v>1763</v>
      </c>
      <c r="U72" s="372" t="s">
        <v>1393</v>
      </c>
    </row>
    <row r="73" spans="1:21" ht="14.25" customHeight="1">
      <c r="A73" s="372" t="s">
        <v>847</v>
      </c>
      <c r="B73" s="511" t="s">
        <v>1394</v>
      </c>
      <c r="C73" s="511" t="s">
        <v>1394</v>
      </c>
      <c r="D73" s="496" t="s">
        <v>2721</v>
      </c>
      <c r="E73" s="504" t="s">
        <v>2784</v>
      </c>
      <c r="F73" s="511" t="s">
        <v>2785</v>
      </c>
      <c r="G73" s="511" t="s">
        <v>2786</v>
      </c>
      <c r="H73" s="511" t="s">
        <v>2787</v>
      </c>
      <c r="I73" s="511" t="s">
        <v>1394</v>
      </c>
      <c r="J73" s="511" t="s">
        <v>1394</v>
      </c>
      <c r="K73" s="511" t="s">
        <v>1394</v>
      </c>
      <c r="L73" s="496" t="s">
        <v>2783</v>
      </c>
      <c r="M73" s="504" t="s">
        <v>2784</v>
      </c>
      <c r="N73" s="504"/>
      <c r="O73" s="511" t="s">
        <v>1394</v>
      </c>
      <c r="P73" s="508"/>
      <c r="Q73" s="496" t="s">
        <v>2783</v>
      </c>
      <c r="R73" s="375" t="s">
        <v>1764</v>
      </c>
      <c r="S73" s="384"/>
      <c r="T73" s="373" t="s">
        <v>1763</v>
      </c>
      <c r="U73" s="372" t="s">
        <v>1394</v>
      </c>
    </row>
    <row r="74" spans="1:21" ht="14.25" customHeight="1">
      <c r="A74" s="372" t="s">
        <v>851</v>
      </c>
      <c r="B74" s="511" t="s">
        <v>1395</v>
      </c>
      <c r="C74" s="511" t="s">
        <v>1395</v>
      </c>
      <c r="D74" s="496" t="s">
        <v>2721</v>
      </c>
      <c r="E74" s="504" t="s">
        <v>2788</v>
      </c>
      <c r="F74" s="511" t="s">
        <v>2789</v>
      </c>
      <c r="G74" s="511" t="s">
        <v>2790</v>
      </c>
      <c r="H74" s="511" t="s">
        <v>2791</v>
      </c>
      <c r="I74" s="511" t="s">
        <v>1395</v>
      </c>
      <c r="J74" s="511" t="s">
        <v>1395</v>
      </c>
      <c r="K74" s="511" t="s">
        <v>1395</v>
      </c>
      <c r="L74" s="496" t="s">
        <v>2783</v>
      </c>
      <c r="M74" s="504" t="s">
        <v>2788</v>
      </c>
      <c r="N74" s="504"/>
      <c r="O74" s="511" t="s">
        <v>1395</v>
      </c>
      <c r="P74" s="508"/>
      <c r="Q74" s="496" t="s">
        <v>2783</v>
      </c>
      <c r="R74" s="375" t="s">
        <v>1765</v>
      </c>
      <c r="S74" s="384"/>
      <c r="T74" s="373" t="s">
        <v>1763</v>
      </c>
      <c r="U74" s="372" t="s">
        <v>1395</v>
      </c>
    </row>
    <row r="75" spans="1:21" ht="14.25" customHeight="1">
      <c r="A75" s="372" t="s">
        <v>855</v>
      </c>
      <c r="B75" s="511" t="s">
        <v>1396</v>
      </c>
      <c r="C75" s="511" t="s">
        <v>1396</v>
      </c>
      <c r="D75" s="496" t="s">
        <v>2721</v>
      </c>
      <c r="E75" s="504" t="s">
        <v>2792</v>
      </c>
      <c r="F75" s="511" t="s">
        <v>2793</v>
      </c>
      <c r="G75" s="511" t="s">
        <v>2794</v>
      </c>
      <c r="H75" s="511" t="s">
        <v>2795</v>
      </c>
      <c r="I75" s="511" t="s">
        <v>1396</v>
      </c>
      <c r="J75" s="511" t="s">
        <v>1396</v>
      </c>
      <c r="K75" s="511" t="s">
        <v>1396</v>
      </c>
      <c r="L75" s="496" t="s">
        <v>2783</v>
      </c>
      <c r="M75" s="504" t="s">
        <v>2792</v>
      </c>
      <c r="N75" s="504"/>
      <c r="O75" s="511" t="s">
        <v>1396</v>
      </c>
      <c r="P75" s="508"/>
      <c r="Q75" s="496" t="s">
        <v>2783</v>
      </c>
      <c r="R75" s="375" t="s">
        <v>1766</v>
      </c>
      <c r="S75" s="384"/>
      <c r="T75" s="373" t="s">
        <v>1763</v>
      </c>
      <c r="U75" s="372" t="s">
        <v>1396</v>
      </c>
    </row>
    <row r="76" spans="1:21" ht="14.25" customHeight="1">
      <c r="A76" s="372" t="s">
        <v>859</v>
      </c>
      <c r="B76" s="511" t="s">
        <v>1397</v>
      </c>
      <c r="C76" s="511" t="s">
        <v>1397</v>
      </c>
      <c r="D76" s="496" t="s">
        <v>2721</v>
      </c>
      <c r="E76" s="504" t="s">
        <v>2796</v>
      </c>
      <c r="F76" s="511" t="s">
        <v>2797</v>
      </c>
      <c r="G76" s="511" t="s">
        <v>2798</v>
      </c>
      <c r="H76" s="511" t="s">
        <v>2799</v>
      </c>
      <c r="I76" s="511" t="s">
        <v>1397</v>
      </c>
      <c r="J76" s="511" t="s">
        <v>1397</v>
      </c>
      <c r="K76" s="511" t="s">
        <v>1397</v>
      </c>
      <c r="L76" s="496" t="s">
        <v>2783</v>
      </c>
      <c r="M76" s="504" t="s">
        <v>2796</v>
      </c>
      <c r="N76" s="504"/>
      <c r="O76" s="511" t="s">
        <v>1397</v>
      </c>
      <c r="P76" s="508"/>
      <c r="Q76" s="496" t="s">
        <v>2783</v>
      </c>
      <c r="R76" s="375" t="s">
        <v>1767</v>
      </c>
      <c r="S76" s="384"/>
      <c r="T76" s="373" t="s">
        <v>1763</v>
      </c>
      <c r="U76" s="372" t="s">
        <v>1397</v>
      </c>
    </row>
    <row r="77" spans="1:21" ht="14.25" customHeight="1">
      <c r="A77" s="372" t="s">
        <v>863</v>
      </c>
      <c r="B77" s="511" t="s">
        <v>1398</v>
      </c>
      <c r="C77" s="511" t="s">
        <v>1398</v>
      </c>
      <c r="D77" s="496" t="s">
        <v>2721</v>
      </c>
      <c r="E77" s="504" t="s">
        <v>2800</v>
      </c>
      <c r="F77" s="511" t="s">
        <v>2801</v>
      </c>
      <c r="G77" s="511" t="s">
        <v>2802</v>
      </c>
      <c r="H77" s="511" t="s">
        <v>2803</v>
      </c>
      <c r="I77" s="511" t="s">
        <v>1398</v>
      </c>
      <c r="J77" s="511" t="s">
        <v>1398</v>
      </c>
      <c r="K77" s="511" t="s">
        <v>1398</v>
      </c>
      <c r="L77" s="496" t="s">
        <v>2783</v>
      </c>
      <c r="M77" s="504" t="s">
        <v>2800</v>
      </c>
      <c r="N77" s="504"/>
      <c r="O77" s="511" t="s">
        <v>1398</v>
      </c>
      <c r="P77" s="508"/>
      <c r="Q77" s="496" t="s">
        <v>2783</v>
      </c>
      <c r="R77" s="375" t="s">
        <v>1768</v>
      </c>
      <c r="S77" s="384"/>
      <c r="T77" s="373" t="s">
        <v>1763</v>
      </c>
      <c r="U77" s="372" t="s">
        <v>1398</v>
      </c>
    </row>
    <row r="78" spans="1:21" ht="14.25" customHeight="1">
      <c r="A78" s="372" t="s">
        <v>719</v>
      </c>
      <c r="B78" s="511" t="s">
        <v>1399</v>
      </c>
      <c r="C78" s="511" t="s">
        <v>1399</v>
      </c>
      <c r="D78" s="496" t="s">
        <v>2721</v>
      </c>
      <c r="E78" s="504" t="s">
        <v>2804</v>
      </c>
      <c r="F78" s="511" t="s">
        <v>2805</v>
      </c>
      <c r="G78" s="504"/>
      <c r="H78" s="504"/>
      <c r="I78" s="511" t="s">
        <v>1399</v>
      </c>
      <c r="J78" s="511" t="s">
        <v>1399</v>
      </c>
      <c r="K78" s="511" t="s">
        <v>1399</v>
      </c>
      <c r="L78" s="496" t="s">
        <v>2783</v>
      </c>
      <c r="M78" s="504" t="s">
        <v>2804</v>
      </c>
      <c r="N78" s="504"/>
      <c r="O78" s="511" t="s">
        <v>1399</v>
      </c>
      <c r="P78" s="508"/>
      <c r="Q78" s="496" t="s">
        <v>2783</v>
      </c>
      <c r="R78" s="375" t="s">
        <v>1769</v>
      </c>
      <c r="S78" s="384"/>
      <c r="T78" s="373" t="s">
        <v>1763</v>
      </c>
      <c r="U78" s="372" t="s">
        <v>1399</v>
      </c>
    </row>
    <row r="79" spans="1:21" ht="14.25" customHeight="1">
      <c r="A79" s="372" t="s">
        <v>880</v>
      </c>
      <c r="B79" s="511" t="s">
        <v>1400</v>
      </c>
      <c r="C79" s="511" t="s">
        <v>1400</v>
      </c>
      <c r="D79" s="496" t="s">
        <v>2721</v>
      </c>
      <c r="E79" s="504" t="s">
        <v>2806</v>
      </c>
      <c r="F79" s="511" t="s">
        <v>2807</v>
      </c>
      <c r="G79" s="504"/>
      <c r="H79" s="504"/>
      <c r="I79" s="511" t="s">
        <v>1400</v>
      </c>
      <c r="J79" s="511" t="s">
        <v>1400</v>
      </c>
      <c r="K79" s="511" t="s">
        <v>1400</v>
      </c>
      <c r="L79" s="496" t="s">
        <v>2783</v>
      </c>
      <c r="M79" s="504" t="s">
        <v>2806</v>
      </c>
      <c r="N79" s="504"/>
      <c r="O79" s="511" t="s">
        <v>1400</v>
      </c>
      <c r="P79" s="508"/>
      <c r="Q79" s="496" t="s">
        <v>2783</v>
      </c>
      <c r="R79" s="375" t="s">
        <v>1770</v>
      </c>
      <c r="S79" s="384"/>
      <c r="T79" s="373" t="s">
        <v>1763</v>
      </c>
      <c r="U79" s="372" t="s">
        <v>1400</v>
      </c>
    </row>
    <row r="80" spans="1:21" ht="14.25" customHeight="1">
      <c r="A80" s="372" t="s">
        <v>884</v>
      </c>
      <c r="B80" s="511" t="s">
        <v>1401</v>
      </c>
      <c r="C80" s="511" t="s">
        <v>1401</v>
      </c>
      <c r="D80" s="496" t="s">
        <v>2721</v>
      </c>
      <c r="E80" s="511" t="s">
        <v>1401</v>
      </c>
      <c r="F80" s="508"/>
      <c r="G80" s="508"/>
      <c r="H80" s="508"/>
      <c r="I80" s="511" t="s">
        <v>1401</v>
      </c>
      <c r="J80" s="511" t="s">
        <v>1401</v>
      </c>
      <c r="K80" s="511" t="s">
        <v>1401</v>
      </c>
      <c r="L80" s="496" t="s">
        <v>2721</v>
      </c>
      <c r="M80" s="511" t="s">
        <v>1401</v>
      </c>
      <c r="N80" s="511" t="s">
        <v>1772</v>
      </c>
      <c r="O80" s="511" t="s">
        <v>1401</v>
      </c>
      <c r="P80" s="511" t="s">
        <v>1772</v>
      </c>
      <c r="Q80" s="496" t="s">
        <v>2721</v>
      </c>
      <c r="R80" s="375" t="s">
        <v>1771</v>
      </c>
      <c r="S80" s="190" t="s">
        <v>1772</v>
      </c>
      <c r="T80" s="373" t="s">
        <v>1688</v>
      </c>
      <c r="U80" s="372" t="s">
        <v>1401</v>
      </c>
    </row>
    <row r="81" spans="1:21" ht="14.25" customHeight="1">
      <c r="A81" s="372" t="s">
        <v>888</v>
      </c>
      <c r="B81" s="497" t="s">
        <v>731</v>
      </c>
      <c r="C81" s="497" t="s">
        <v>731</v>
      </c>
      <c r="D81" s="500" t="s">
        <v>1928</v>
      </c>
      <c r="E81" s="497" t="s">
        <v>731</v>
      </c>
      <c r="F81" s="497"/>
      <c r="G81" s="497"/>
      <c r="H81" s="497"/>
      <c r="I81" s="497" t="s">
        <v>731</v>
      </c>
      <c r="J81" s="497" t="s">
        <v>731</v>
      </c>
      <c r="K81" s="497" t="s">
        <v>731</v>
      </c>
      <c r="L81" s="500" t="s">
        <v>1928</v>
      </c>
      <c r="M81" s="497" t="s">
        <v>731</v>
      </c>
      <c r="N81" s="497"/>
      <c r="O81" s="497" t="s">
        <v>731</v>
      </c>
      <c r="P81" s="497"/>
      <c r="Q81" s="500" t="s">
        <v>1928</v>
      </c>
      <c r="R81" s="376" t="s">
        <v>731</v>
      </c>
      <c r="S81" s="376"/>
      <c r="T81" s="416" t="s">
        <v>556</v>
      </c>
      <c r="U81" s="376" t="s">
        <v>731</v>
      </c>
    </row>
    <row r="82" spans="1:21" ht="14.25" customHeight="1">
      <c r="A82" s="372" t="s">
        <v>892</v>
      </c>
      <c r="B82" s="511" t="s">
        <v>1402</v>
      </c>
      <c r="C82" s="511" t="s">
        <v>1402</v>
      </c>
      <c r="D82" s="496" t="s">
        <v>2721</v>
      </c>
      <c r="E82" s="504" t="s">
        <v>2808</v>
      </c>
      <c r="F82" s="511" t="s">
        <v>550</v>
      </c>
      <c r="G82" s="511" t="s">
        <v>2809</v>
      </c>
      <c r="H82" s="511" t="s">
        <v>2810</v>
      </c>
      <c r="I82" s="511" t="s">
        <v>1402</v>
      </c>
      <c r="J82" s="511" t="s">
        <v>1402</v>
      </c>
      <c r="K82" s="511" t="s">
        <v>1402</v>
      </c>
      <c r="L82" s="496" t="s">
        <v>2783</v>
      </c>
      <c r="M82" s="504" t="s">
        <v>2808</v>
      </c>
      <c r="N82" s="504"/>
      <c r="O82" s="511" t="s">
        <v>1402</v>
      </c>
      <c r="P82" s="508"/>
      <c r="Q82" s="496" t="s">
        <v>2783</v>
      </c>
      <c r="R82" s="375" t="s">
        <v>1773</v>
      </c>
      <c r="S82" s="384"/>
      <c r="T82" s="373" t="s">
        <v>1763</v>
      </c>
      <c r="U82" s="372" t="s">
        <v>1402</v>
      </c>
    </row>
    <row r="83" spans="1:21" ht="14.25" customHeight="1">
      <c r="A83" s="372" t="s">
        <v>897</v>
      </c>
      <c r="B83" s="511" t="s">
        <v>898</v>
      </c>
      <c r="C83" s="511" t="s">
        <v>898</v>
      </c>
      <c r="D83" s="496" t="s">
        <v>2721</v>
      </c>
      <c r="E83" s="504" t="s">
        <v>2811</v>
      </c>
      <c r="F83" s="511" t="s">
        <v>551</v>
      </c>
      <c r="G83" s="511" t="s">
        <v>2812</v>
      </c>
      <c r="H83" s="511" t="s">
        <v>2813</v>
      </c>
      <c r="I83" s="511" t="s">
        <v>898</v>
      </c>
      <c r="J83" s="511" t="s">
        <v>898</v>
      </c>
      <c r="K83" s="511" t="s">
        <v>898</v>
      </c>
      <c r="L83" s="496" t="s">
        <v>2783</v>
      </c>
      <c r="M83" s="504" t="s">
        <v>2811</v>
      </c>
      <c r="N83" s="504"/>
      <c r="O83" s="511" t="s">
        <v>898</v>
      </c>
      <c r="P83" s="508"/>
      <c r="Q83" s="496" t="s">
        <v>2783</v>
      </c>
      <c r="R83" s="375" t="s">
        <v>898</v>
      </c>
      <c r="S83" s="384"/>
      <c r="T83" s="373" t="s">
        <v>1763</v>
      </c>
      <c r="U83" s="372" t="s">
        <v>898</v>
      </c>
    </row>
    <row r="84" spans="1:21" ht="14.25" customHeight="1">
      <c r="A84" s="372" t="s">
        <v>904</v>
      </c>
      <c r="B84" s="511" t="s">
        <v>905</v>
      </c>
      <c r="C84" s="511" t="s">
        <v>905</v>
      </c>
      <c r="D84" s="496" t="s">
        <v>2721</v>
      </c>
      <c r="E84" s="511" t="s">
        <v>905</v>
      </c>
      <c r="F84" s="508"/>
      <c r="G84" s="505"/>
      <c r="H84" s="505"/>
      <c r="I84" s="511" t="s">
        <v>905</v>
      </c>
      <c r="J84" s="511" t="s">
        <v>905</v>
      </c>
      <c r="K84" s="511" t="s">
        <v>905</v>
      </c>
      <c r="L84" s="496" t="s">
        <v>2721</v>
      </c>
      <c r="M84" s="511" t="s">
        <v>905</v>
      </c>
      <c r="N84" s="511" t="s">
        <v>1774</v>
      </c>
      <c r="O84" s="511" t="s">
        <v>905</v>
      </c>
      <c r="P84" s="511" t="s">
        <v>1774</v>
      </c>
      <c r="Q84" s="496" t="s">
        <v>2721</v>
      </c>
      <c r="R84" s="375" t="s">
        <v>905</v>
      </c>
      <c r="S84" s="190" t="s">
        <v>1774</v>
      </c>
      <c r="T84" s="373" t="s">
        <v>1688</v>
      </c>
      <c r="U84" s="372" t="s">
        <v>905</v>
      </c>
    </row>
    <row r="85" spans="1:21" ht="14.25" customHeight="1">
      <c r="A85" s="372" t="s">
        <v>909</v>
      </c>
      <c r="B85" s="511" t="s">
        <v>910</v>
      </c>
      <c r="C85" s="511" t="s">
        <v>910</v>
      </c>
      <c r="D85" s="496" t="s">
        <v>1928</v>
      </c>
      <c r="E85" s="511" t="s">
        <v>910</v>
      </c>
      <c r="F85" s="508"/>
      <c r="G85" s="508"/>
      <c r="H85" s="508"/>
      <c r="I85" s="511" t="s">
        <v>910</v>
      </c>
      <c r="J85" s="511" t="s">
        <v>910</v>
      </c>
      <c r="K85" s="511" t="s">
        <v>910</v>
      </c>
      <c r="L85" s="496" t="s">
        <v>1928</v>
      </c>
      <c r="M85" s="511" t="s">
        <v>910</v>
      </c>
      <c r="N85" s="508"/>
      <c r="O85" s="511" t="s">
        <v>910</v>
      </c>
      <c r="P85" s="508"/>
      <c r="Q85" s="496" t="s">
        <v>1928</v>
      </c>
      <c r="R85" s="375" t="s">
        <v>910</v>
      </c>
      <c r="S85" s="384"/>
      <c r="T85" s="373" t="s">
        <v>556</v>
      </c>
      <c r="U85" s="372" t="s">
        <v>910</v>
      </c>
    </row>
    <row r="86" spans="1:21" ht="14.25" customHeight="1">
      <c r="A86" s="372" t="s">
        <v>915</v>
      </c>
      <c r="B86" s="511" t="s">
        <v>910</v>
      </c>
      <c r="C86" s="511" t="s">
        <v>910</v>
      </c>
      <c r="D86" s="496" t="s">
        <v>1928</v>
      </c>
      <c r="E86" s="511" t="s">
        <v>910</v>
      </c>
      <c r="F86" s="508"/>
      <c r="G86" s="508"/>
      <c r="H86" s="508"/>
      <c r="I86" s="511" t="s">
        <v>910</v>
      </c>
      <c r="J86" s="511" t="s">
        <v>910</v>
      </c>
      <c r="K86" s="511" t="s">
        <v>910</v>
      </c>
      <c r="L86" s="496" t="s">
        <v>1928</v>
      </c>
      <c r="M86" s="511" t="s">
        <v>910</v>
      </c>
      <c r="N86" s="508"/>
      <c r="O86" s="511" t="s">
        <v>910</v>
      </c>
      <c r="P86" s="508"/>
      <c r="Q86" s="496" t="s">
        <v>1928</v>
      </c>
      <c r="R86" s="375" t="s">
        <v>910</v>
      </c>
      <c r="S86" s="384"/>
      <c r="T86" s="373" t="s">
        <v>556</v>
      </c>
      <c r="U86" s="372" t="s">
        <v>910</v>
      </c>
    </row>
    <row r="87" spans="1:21" ht="14.25" customHeight="1">
      <c r="A87" s="372" t="s">
        <v>920</v>
      </c>
      <c r="B87" s="511" t="s">
        <v>910</v>
      </c>
      <c r="C87" s="511" t="s">
        <v>910</v>
      </c>
      <c r="D87" s="496" t="s">
        <v>1928</v>
      </c>
      <c r="E87" s="511" t="s">
        <v>910</v>
      </c>
      <c r="F87" s="508"/>
      <c r="G87" s="508"/>
      <c r="H87" s="508"/>
      <c r="I87" s="511" t="s">
        <v>910</v>
      </c>
      <c r="J87" s="511" t="s">
        <v>910</v>
      </c>
      <c r="K87" s="511" t="s">
        <v>910</v>
      </c>
      <c r="L87" s="496" t="s">
        <v>1928</v>
      </c>
      <c r="M87" s="511" t="s">
        <v>910</v>
      </c>
      <c r="N87" s="508"/>
      <c r="O87" s="511" t="s">
        <v>910</v>
      </c>
      <c r="P87" s="508"/>
      <c r="Q87" s="496" t="s">
        <v>1928</v>
      </c>
      <c r="R87" s="375" t="s">
        <v>910</v>
      </c>
      <c r="S87" s="384"/>
      <c r="T87" s="373" t="s">
        <v>556</v>
      </c>
      <c r="U87" s="372" t="s">
        <v>910</v>
      </c>
    </row>
    <row r="88" spans="1:21" ht="14.25" customHeight="1">
      <c r="A88" s="372" t="s">
        <v>1090</v>
      </c>
      <c r="B88" s="511" t="s">
        <v>910</v>
      </c>
      <c r="C88" s="511" t="s">
        <v>910</v>
      </c>
      <c r="D88" s="496" t="s">
        <v>1928</v>
      </c>
      <c r="E88" s="511" t="s">
        <v>910</v>
      </c>
      <c r="F88" s="508"/>
      <c r="G88" s="508"/>
      <c r="H88" s="508"/>
      <c r="I88" s="511" t="s">
        <v>910</v>
      </c>
      <c r="J88" s="511" t="s">
        <v>910</v>
      </c>
      <c r="K88" s="511" t="s">
        <v>910</v>
      </c>
      <c r="L88" s="496" t="s">
        <v>1928</v>
      </c>
      <c r="M88" s="511" t="s">
        <v>910</v>
      </c>
      <c r="N88" s="508"/>
      <c r="O88" s="511" t="s">
        <v>910</v>
      </c>
      <c r="P88" s="508"/>
      <c r="Q88" s="496" t="s">
        <v>1928</v>
      </c>
      <c r="R88" s="375" t="s">
        <v>910</v>
      </c>
      <c r="S88" s="384"/>
      <c r="T88" s="373" t="s">
        <v>556</v>
      </c>
      <c r="U88" s="372" t="s">
        <v>910</v>
      </c>
    </row>
    <row r="89" spans="1:21" ht="14.25" customHeight="1">
      <c r="A89" s="372" t="s">
        <v>1094</v>
      </c>
      <c r="B89" s="511" t="s">
        <v>2814</v>
      </c>
      <c r="C89" s="511" t="s">
        <v>2814</v>
      </c>
      <c r="D89" s="496" t="s">
        <v>2725</v>
      </c>
      <c r="E89" s="511" t="s">
        <v>1776</v>
      </c>
      <c r="F89" s="504"/>
      <c r="G89" s="504"/>
      <c r="H89" s="504"/>
      <c r="I89" s="511" t="s">
        <v>1776</v>
      </c>
      <c r="J89" s="511" t="s">
        <v>1776</v>
      </c>
      <c r="K89" s="511" t="s">
        <v>1776</v>
      </c>
      <c r="L89" s="496" t="s">
        <v>2706</v>
      </c>
      <c r="M89" s="511" t="s">
        <v>1776</v>
      </c>
      <c r="N89" s="505"/>
      <c r="O89" s="511" t="s">
        <v>1776</v>
      </c>
      <c r="P89" s="505"/>
      <c r="Q89" s="496" t="s">
        <v>2706</v>
      </c>
      <c r="R89" s="375" t="s">
        <v>1775</v>
      </c>
      <c r="S89" s="97"/>
      <c r="T89" s="373" t="s">
        <v>1876</v>
      </c>
      <c r="U89" s="372" t="s">
        <v>1776</v>
      </c>
    </row>
    <row r="90" spans="1:21" ht="14.25" customHeight="1">
      <c r="A90" s="372" t="s">
        <v>1098</v>
      </c>
      <c r="B90" s="511" t="s">
        <v>1099</v>
      </c>
      <c r="C90" s="511" t="s">
        <v>1099</v>
      </c>
      <c r="D90" s="496" t="s">
        <v>2815</v>
      </c>
      <c r="E90" s="504" t="s">
        <v>2816</v>
      </c>
      <c r="F90" s="504"/>
      <c r="G90" s="511" t="s">
        <v>2817</v>
      </c>
      <c r="H90" s="511" t="s">
        <v>2818</v>
      </c>
      <c r="I90" s="511" t="s">
        <v>1099</v>
      </c>
      <c r="J90" s="511" t="s">
        <v>1099</v>
      </c>
      <c r="K90" s="511" t="s">
        <v>1099</v>
      </c>
      <c r="L90" s="496" t="s">
        <v>2819</v>
      </c>
      <c r="M90" s="504" t="s">
        <v>2816</v>
      </c>
      <c r="N90" s="504"/>
      <c r="O90" s="511" t="s">
        <v>1099</v>
      </c>
      <c r="P90" s="508"/>
      <c r="Q90" s="496" t="s">
        <v>2819</v>
      </c>
      <c r="R90" s="375" t="s">
        <v>1099</v>
      </c>
      <c r="S90" s="384"/>
      <c r="T90" s="373" t="s">
        <v>1777</v>
      </c>
      <c r="U90" s="372" t="s">
        <v>1099</v>
      </c>
    </row>
    <row r="91" spans="1:21" ht="14.25" customHeight="1">
      <c r="A91" s="372" t="s">
        <v>1104</v>
      </c>
      <c r="B91" s="497" t="s">
        <v>731</v>
      </c>
      <c r="C91" s="497" t="s">
        <v>731</v>
      </c>
      <c r="D91" s="500" t="s">
        <v>1928</v>
      </c>
      <c r="E91" s="497" t="s">
        <v>731</v>
      </c>
      <c r="F91" s="497"/>
      <c r="G91" s="497"/>
      <c r="H91" s="497"/>
      <c r="I91" s="497" t="s">
        <v>731</v>
      </c>
      <c r="J91" s="497" t="s">
        <v>731</v>
      </c>
      <c r="K91" s="497" t="s">
        <v>731</v>
      </c>
      <c r="L91" s="500" t="s">
        <v>1928</v>
      </c>
      <c r="M91" s="497" t="s">
        <v>731</v>
      </c>
      <c r="N91" s="497"/>
      <c r="O91" s="497" t="s">
        <v>731</v>
      </c>
      <c r="P91" s="497"/>
      <c r="Q91" s="500" t="s">
        <v>1928</v>
      </c>
      <c r="R91" s="376" t="s">
        <v>731</v>
      </c>
      <c r="S91" s="376"/>
      <c r="T91" s="416" t="s">
        <v>556</v>
      </c>
      <c r="U91" s="376" t="s">
        <v>731</v>
      </c>
    </row>
    <row r="92" spans="1:21" ht="14.25" customHeight="1">
      <c r="A92" s="372" t="s">
        <v>1108</v>
      </c>
      <c r="B92" s="511" t="s">
        <v>1109</v>
      </c>
      <c r="C92" s="511" t="s">
        <v>1109</v>
      </c>
      <c r="D92" s="496" t="s">
        <v>2815</v>
      </c>
      <c r="E92" s="504" t="s">
        <v>2820</v>
      </c>
      <c r="F92" s="511" t="s">
        <v>2821</v>
      </c>
      <c r="G92" s="504"/>
      <c r="H92" s="504"/>
      <c r="I92" s="511" t="s">
        <v>1109</v>
      </c>
      <c r="J92" s="511" t="s">
        <v>1109</v>
      </c>
      <c r="K92" s="511" t="s">
        <v>1109</v>
      </c>
      <c r="L92" s="496" t="s">
        <v>2819</v>
      </c>
      <c r="M92" s="504" t="s">
        <v>2820</v>
      </c>
      <c r="N92" s="504"/>
      <c r="O92" s="511" t="s">
        <v>1109</v>
      </c>
      <c r="P92" s="508"/>
      <c r="Q92" s="496" t="s">
        <v>2819</v>
      </c>
      <c r="R92" s="375" t="s">
        <v>1109</v>
      </c>
      <c r="S92" s="384"/>
      <c r="T92" s="373" t="s">
        <v>1777</v>
      </c>
      <c r="U92" s="372" t="s">
        <v>1109</v>
      </c>
    </row>
    <row r="93" spans="1:21" ht="14.25" customHeight="1">
      <c r="A93" s="372" t="s">
        <v>1114</v>
      </c>
      <c r="B93" s="511" t="s">
        <v>1115</v>
      </c>
      <c r="C93" s="511" t="s">
        <v>1115</v>
      </c>
      <c r="D93" s="496" t="s">
        <v>2815</v>
      </c>
      <c r="E93" s="504" t="s">
        <v>2822</v>
      </c>
      <c r="F93" s="511" t="s">
        <v>2823</v>
      </c>
      <c r="G93" s="504"/>
      <c r="H93" s="504"/>
      <c r="I93" s="511" t="s">
        <v>1115</v>
      </c>
      <c r="J93" s="511" t="s">
        <v>1115</v>
      </c>
      <c r="K93" s="511" t="s">
        <v>1115</v>
      </c>
      <c r="L93" s="496" t="s">
        <v>2819</v>
      </c>
      <c r="M93" s="504" t="s">
        <v>2822</v>
      </c>
      <c r="N93" s="504"/>
      <c r="O93" s="511" t="s">
        <v>1115</v>
      </c>
      <c r="P93" s="508"/>
      <c r="Q93" s="496" t="s">
        <v>2819</v>
      </c>
      <c r="R93" s="375" t="s">
        <v>1115</v>
      </c>
      <c r="S93" s="384"/>
      <c r="T93" s="373" t="s">
        <v>1777</v>
      </c>
      <c r="U93" s="372" t="s">
        <v>1115</v>
      </c>
    </row>
    <row r="94" spans="1:21" ht="14.25" customHeight="1">
      <c r="A94" s="372" t="s">
        <v>1121</v>
      </c>
      <c r="B94" s="511" t="s">
        <v>1122</v>
      </c>
      <c r="C94" s="511" t="s">
        <v>1122</v>
      </c>
      <c r="D94" s="496" t="s">
        <v>2815</v>
      </c>
      <c r="E94" s="504" t="s">
        <v>2824</v>
      </c>
      <c r="F94" s="511" t="s">
        <v>2825</v>
      </c>
      <c r="G94" s="504"/>
      <c r="H94" s="504"/>
      <c r="I94" s="511" t="s">
        <v>1122</v>
      </c>
      <c r="J94" s="511" t="s">
        <v>1122</v>
      </c>
      <c r="K94" s="511" t="s">
        <v>1122</v>
      </c>
      <c r="L94" s="496" t="s">
        <v>2819</v>
      </c>
      <c r="M94" s="504" t="s">
        <v>2824</v>
      </c>
      <c r="N94" s="504"/>
      <c r="O94" s="511" t="s">
        <v>1122</v>
      </c>
      <c r="P94" s="508"/>
      <c r="Q94" s="496" t="s">
        <v>2819</v>
      </c>
      <c r="R94" s="375" t="s">
        <v>1122</v>
      </c>
      <c r="S94" s="384"/>
      <c r="T94" s="373" t="s">
        <v>1777</v>
      </c>
      <c r="U94" s="372" t="s">
        <v>1122</v>
      </c>
    </row>
    <row r="95" spans="1:21" ht="14.25" customHeight="1">
      <c r="A95" s="372" t="s">
        <v>1126</v>
      </c>
      <c r="B95" s="511" t="s">
        <v>1127</v>
      </c>
      <c r="C95" s="511" t="s">
        <v>1127</v>
      </c>
      <c r="D95" s="496" t="s">
        <v>2815</v>
      </c>
      <c r="E95" s="504" t="s">
        <v>2826</v>
      </c>
      <c r="F95" s="511" t="s">
        <v>2827</v>
      </c>
      <c r="G95" s="504"/>
      <c r="H95" s="504"/>
      <c r="I95" s="511" t="s">
        <v>1127</v>
      </c>
      <c r="J95" s="511" t="s">
        <v>1127</v>
      </c>
      <c r="K95" s="511" t="s">
        <v>1127</v>
      </c>
      <c r="L95" s="496" t="s">
        <v>2819</v>
      </c>
      <c r="M95" s="504" t="s">
        <v>2826</v>
      </c>
      <c r="N95" s="504"/>
      <c r="O95" s="511" t="s">
        <v>1127</v>
      </c>
      <c r="P95" s="508"/>
      <c r="Q95" s="496" t="s">
        <v>2819</v>
      </c>
      <c r="R95" s="375" t="s">
        <v>1127</v>
      </c>
      <c r="S95" s="384"/>
      <c r="T95" s="373" t="s">
        <v>1777</v>
      </c>
      <c r="U95" s="372" t="s">
        <v>1127</v>
      </c>
    </row>
    <row r="96" spans="1:21" ht="14.25" customHeight="1">
      <c r="A96" s="372" t="s">
        <v>1132</v>
      </c>
      <c r="B96" s="511" t="s">
        <v>1133</v>
      </c>
      <c r="C96" s="511" t="s">
        <v>1133</v>
      </c>
      <c r="D96" s="496" t="s">
        <v>2815</v>
      </c>
      <c r="E96" s="511" t="s">
        <v>2828</v>
      </c>
      <c r="F96" s="494"/>
      <c r="G96" s="504"/>
      <c r="H96" s="494"/>
      <c r="I96" s="511" t="s">
        <v>1133</v>
      </c>
      <c r="J96" s="511" t="s">
        <v>1133</v>
      </c>
      <c r="K96" s="511" t="s">
        <v>1133</v>
      </c>
      <c r="L96" s="496" t="s">
        <v>2819</v>
      </c>
      <c r="M96" s="511" t="s">
        <v>2828</v>
      </c>
      <c r="N96" s="505"/>
      <c r="O96" s="511" t="s">
        <v>1133</v>
      </c>
      <c r="P96" s="508"/>
      <c r="Q96" s="496" t="s">
        <v>2819</v>
      </c>
      <c r="R96" s="375" t="s">
        <v>1133</v>
      </c>
      <c r="S96" s="384"/>
      <c r="T96" s="373" t="s">
        <v>1777</v>
      </c>
      <c r="U96" s="372" t="s">
        <v>1133</v>
      </c>
    </row>
    <row r="97" spans="1:21" ht="14.25" customHeight="1">
      <c r="A97" s="372" t="s">
        <v>1138</v>
      </c>
      <c r="B97" s="511" t="s">
        <v>1139</v>
      </c>
      <c r="C97" s="511" t="s">
        <v>1139</v>
      </c>
      <c r="D97" s="496" t="s">
        <v>2815</v>
      </c>
      <c r="E97" s="504" t="s">
        <v>21</v>
      </c>
      <c r="F97" s="494"/>
      <c r="G97" s="504"/>
      <c r="H97" s="494"/>
      <c r="I97" s="511" t="s">
        <v>1139</v>
      </c>
      <c r="J97" s="511" t="s">
        <v>1139</v>
      </c>
      <c r="K97" s="511" t="s">
        <v>1139</v>
      </c>
      <c r="L97" s="496" t="s">
        <v>2819</v>
      </c>
      <c r="M97" s="511" t="s">
        <v>2829</v>
      </c>
      <c r="N97" s="510"/>
      <c r="O97" s="511" t="s">
        <v>1139</v>
      </c>
      <c r="P97" s="508"/>
      <c r="Q97" s="496" t="s">
        <v>2819</v>
      </c>
      <c r="R97" s="375" t="s">
        <v>1139</v>
      </c>
      <c r="S97" s="384"/>
      <c r="T97" s="373" t="s">
        <v>1777</v>
      </c>
      <c r="U97" s="372" t="s">
        <v>1139</v>
      </c>
    </row>
    <row r="98" spans="1:21" ht="14.25" customHeight="1">
      <c r="A98" s="372" t="s">
        <v>1144</v>
      </c>
      <c r="B98" s="511" t="s">
        <v>2830</v>
      </c>
      <c r="C98" s="511" t="s">
        <v>2830</v>
      </c>
      <c r="D98" s="496" t="s">
        <v>2831</v>
      </c>
      <c r="E98" s="511" t="s">
        <v>1779</v>
      </c>
      <c r="F98" s="504"/>
      <c r="G98" s="504"/>
      <c r="H98" s="504"/>
      <c r="I98" s="511" t="s">
        <v>1779</v>
      </c>
      <c r="J98" s="511" t="s">
        <v>1779</v>
      </c>
      <c r="K98" s="511" t="s">
        <v>1779</v>
      </c>
      <c r="L98" s="496" t="s">
        <v>2732</v>
      </c>
      <c r="M98" s="511" t="s">
        <v>1779</v>
      </c>
      <c r="N98" s="505"/>
      <c r="O98" s="511" t="s">
        <v>1779</v>
      </c>
      <c r="P98" s="505"/>
      <c r="Q98" s="496" t="s">
        <v>2732</v>
      </c>
      <c r="R98" s="375" t="s">
        <v>1778</v>
      </c>
      <c r="S98" s="97"/>
      <c r="T98" s="373" t="s">
        <v>1720</v>
      </c>
      <c r="U98" s="372" t="s">
        <v>1779</v>
      </c>
    </row>
    <row r="99" spans="1:21" ht="14.25" customHeight="1">
      <c r="A99" s="372" t="s">
        <v>1149</v>
      </c>
      <c r="B99" s="511" t="s">
        <v>2832</v>
      </c>
      <c r="C99" s="511" t="s">
        <v>2832</v>
      </c>
      <c r="D99" s="496" t="s">
        <v>2831</v>
      </c>
      <c r="E99" s="504" t="s">
        <v>2833</v>
      </c>
      <c r="F99" s="511" t="s">
        <v>552</v>
      </c>
      <c r="G99" s="511" t="s">
        <v>2834</v>
      </c>
      <c r="H99" s="511" t="s">
        <v>2835</v>
      </c>
      <c r="I99" s="495" t="s">
        <v>2836</v>
      </c>
      <c r="J99" s="495" t="s">
        <v>2836</v>
      </c>
      <c r="K99" s="495" t="s">
        <v>2836</v>
      </c>
      <c r="L99" s="496" t="s">
        <v>2837</v>
      </c>
      <c r="M99" s="504" t="s">
        <v>2833</v>
      </c>
      <c r="N99" s="504"/>
      <c r="O99" s="495" t="s">
        <v>2836</v>
      </c>
      <c r="P99" s="495"/>
      <c r="Q99" s="496" t="s">
        <v>2837</v>
      </c>
      <c r="R99" s="535" t="s">
        <v>2534</v>
      </c>
      <c r="S99" s="15"/>
      <c r="T99" s="373" t="s">
        <v>1780</v>
      </c>
      <c r="U99" s="372" t="s">
        <v>2015</v>
      </c>
    </row>
    <row r="100" spans="1:21" ht="14.25" customHeight="1">
      <c r="A100" s="372" t="s">
        <v>1187</v>
      </c>
      <c r="B100" s="511" t="s">
        <v>2838</v>
      </c>
      <c r="C100" s="511" t="s">
        <v>2838</v>
      </c>
      <c r="D100" s="496" t="s">
        <v>2831</v>
      </c>
      <c r="E100" s="504" t="s">
        <v>2839</v>
      </c>
      <c r="F100" s="511" t="s">
        <v>553</v>
      </c>
      <c r="G100" s="511" t="s">
        <v>2840</v>
      </c>
      <c r="H100" s="511" t="s">
        <v>2841</v>
      </c>
      <c r="I100" s="504" t="s">
        <v>391</v>
      </c>
      <c r="J100" s="504" t="s">
        <v>391</v>
      </c>
      <c r="K100" s="504" t="s">
        <v>391</v>
      </c>
      <c r="L100" s="496" t="s">
        <v>2837</v>
      </c>
      <c r="M100" s="504" t="s">
        <v>2839</v>
      </c>
      <c r="N100" s="504"/>
      <c r="O100" s="504" t="s">
        <v>391</v>
      </c>
      <c r="P100" s="504"/>
      <c r="Q100" s="496" t="s">
        <v>2837</v>
      </c>
      <c r="R100" s="535" t="s">
        <v>1781</v>
      </c>
      <c r="S100" s="364"/>
      <c r="T100" s="373" t="s">
        <v>1780</v>
      </c>
      <c r="U100" s="372" t="s">
        <v>2016</v>
      </c>
    </row>
    <row r="101" spans="1:21" ht="14.25" customHeight="1">
      <c r="A101" s="372" t="s">
        <v>1643</v>
      </c>
      <c r="B101" s="497" t="s">
        <v>731</v>
      </c>
      <c r="C101" s="497" t="s">
        <v>731</v>
      </c>
      <c r="D101" s="500" t="s">
        <v>1928</v>
      </c>
      <c r="E101" s="497" t="s">
        <v>731</v>
      </c>
      <c r="F101" s="497"/>
      <c r="G101" s="497"/>
      <c r="H101" s="497"/>
      <c r="I101" s="497" t="s">
        <v>731</v>
      </c>
      <c r="J101" s="497" t="s">
        <v>731</v>
      </c>
      <c r="K101" s="497" t="s">
        <v>731</v>
      </c>
      <c r="L101" s="500" t="s">
        <v>1928</v>
      </c>
      <c r="M101" s="497" t="s">
        <v>731</v>
      </c>
      <c r="N101" s="497"/>
      <c r="O101" s="497" t="s">
        <v>731</v>
      </c>
      <c r="P101" s="497"/>
      <c r="Q101" s="500" t="s">
        <v>1928</v>
      </c>
      <c r="R101" s="376" t="s">
        <v>731</v>
      </c>
      <c r="S101" s="376"/>
      <c r="T101" s="416" t="s">
        <v>556</v>
      </c>
      <c r="U101" s="376" t="s">
        <v>731</v>
      </c>
    </row>
    <row r="102" spans="1:21" ht="14.25" customHeight="1">
      <c r="A102" s="372" t="s">
        <v>1647</v>
      </c>
      <c r="B102" s="511" t="s">
        <v>1143</v>
      </c>
      <c r="C102" s="511" t="s">
        <v>1143</v>
      </c>
      <c r="D102" s="502" t="s">
        <v>1928</v>
      </c>
      <c r="E102" s="511" t="s">
        <v>1783</v>
      </c>
      <c r="F102" s="504"/>
      <c r="G102" s="504"/>
      <c r="H102" s="504"/>
      <c r="I102" s="506" t="s">
        <v>2738</v>
      </c>
      <c r="J102" s="506" t="s">
        <v>2738</v>
      </c>
      <c r="K102" s="511" t="s">
        <v>1783</v>
      </c>
      <c r="L102" s="502" t="s">
        <v>2695</v>
      </c>
      <c r="M102" s="511" t="s">
        <v>1783</v>
      </c>
      <c r="N102" s="505"/>
      <c r="O102" s="511" t="s">
        <v>1783</v>
      </c>
      <c r="P102" s="505"/>
      <c r="Q102" s="502" t="s">
        <v>2695</v>
      </c>
      <c r="R102" s="375" t="s">
        <v>1782</v>
      </c>
      <c r="S102" s="97"/>
      <c r="T102" s="417" t="s">
        <v>1871</v>
      </c>
      <c r="U102" s="372" t="s">
        <v>1783</v>
      </c>
    </row>
    <row r="103" spans="1:21" ht="14.25" customHeight="1">
      <c r="A103" s="372" t="s">
        <v>1652</v>
      </c>
      <c r="B103" s="511" t="s">
        <v>1143</v>
      </c>
      <c r="C103" s="511" t="s">
        <v>1143</v>
      </c>
      <c r="D103" s="502" t="s">
        <v>1928</v>
      </c>
      <c r="E103" s="511" t="s">
        <v>1785</v>
      </c>
      <c r="F103" s="504"/>
      <c r="G103" s="504"/>
      <c r="H103" s="504"/>
      <c r="I103" s="506" t="s">
        <v>2738</v>
      </c>
      <c r="J103" s="506" t="s">
        <v>2738</v>
      </c>
      <c r="K103" s="511" t="s">
        <v>1785</v>
      </c>
      <c r="L103" s="502" t="s">
        <v>2695</v>
      </c>
      <c r="M103" s="511" t="s">
        <v>1785</v>
      </c>
      <c r="N103" s="505"/>
      <c r="O103" s="511" t="s">
        <v>1785</v>
      </c>
      <c r="P103" s="505"/>
      <c r="Q103" s="502" t="s">
        <v>2695</v>
      </c>
      <c r="R103" s="375" t="s">
        <v>1784</v>
      </c>
      <c r="S103" s="97"/>
      <c r="T103" s="417" t="s">
        <v>1871</v>
      </c>
      <c r="U103" s="372" t="s">
        <v>1785</v>
      </c>
    </row>
    <row r="104" spans="1:21" ht="14.25" customHeight="1">
      <c r="A104" s="372" t="s">
        <v>1567</v>
      </c>
      <c r="B104" s="511" t="s">
        <v>1143</v>
      </c>
      <c r="C104" s="511" t="s">
        <v>1143</v>
      </c>
      <c r="D104" s="502" t="s">
        <v>1928</v>
      </c>
      <c r="E104" s="511" t="s">
        <v>1787</v>
      </c>
      <c r="F104" s="504"/>
      <c r="G104" s="504"/>
      <c r="H104" s="504"/>
      <c r="I104" s="506" t="s">
        <v>2738</v>
      </c>
      <c r="J104" s="506" t="s">
        <v>2738</v>
      </c>
      <c r="K104" s="511" t="s">
        <v>1787</v>
      </c>
      <c r="L104" s="502" t="s">
        <v>2695</v>
      </c>
      <c r="M104" s="511" t="s">
        <v>1787</v>
      </c>
      <c r="N104" s="505"/>
      <c r="O104" s="511" t="s">
        <v>1787</v>
      </c>
      <c r="P104" s="505"/>
      <c r="Q104" s="502" t="s">
        <v>2695</v>
      </c>
      <c r="R104" s="375" t="s">
        <v>1786</v>
      </c>
      <c r="S104" s="97"/>
      <c r="T104" s="417" t="s">
        <v>1871</v>
      </c>
      <c r="U104" s="372" t="s">
        <v>1787</v>
      </c>
    </row>
    <row r="105" spans="1:21" ht="14.25" customHeight="1">
      <c r="A105" s="372" t="s">
        <v>1571</v>
      </c>
      <c r="B105" s="511" t="s">
        <v>1143</v>
      </c>
      <c r="C105" s="511" t="s">
        <v>1143</v>
      </c>
      <c r="D105" s="502" t="s">
        <v>1928</v>
      </c>
      <c r="E105" s="511" t="s">
        <v>1143</v>
      </c>
      <c r="F105" s="508"/>
      <c r="G105" s="508"/>
      <c r="H105" s="508"/>
      <c r="I105" s="511" t="s">
        <v>1143</v>
      </c>
      <c r="J105" s="511" t="s">
        <v>1143</v>
      </c>
      <c r="K105" s="511" t="s">
        <v>1143</v>
      </c>
      <c r="L105" s="502" t="s">
        <v>1928</v>
      </c>
      <c r="M105" s="511" t="s">
        <v>1143</v>
      </c>
      <c r="N105" s="508"/>
      <c r="O105" s="511" t="s">
        <v>1143</v>
      </c>
      <c r="P105" s="508"/>
      <c r="Q105" s="502" t="s">
        <v>1928</v>
      </c>
      <c r="R105" s="375" t="s">
        <v>1143</v>
      </c>
      <c r="S105" s="384"/>
      <c r="T105" s="417" t="s">
        <v>556</v>
      </c>
      <c r="U105" s="372" t="s">
        <v>1143</v>
      </c>
    </row>
    <row r="106" spans="1:21" ht="14.25" customHeight="1">
      <c r="A106" s="372" t="s">
        <v>1575</v>
      </c>
      <c r="B106" s="511" t="s">
        <v>1143</v>
      </c>
      <c r="C106" s="511" t="s">
        <v>1143</v>
      </c>
      <c r="D106" s="502" t="s">
        <v>1928</v>
      </c>
      <c r="E106" s="511" t="s">
        <v>1143</v>
      </c>
      <c r="F106" s="508"/>
      <c r="G106" s="508"/>
      <c r="H106" s="508"/>
      <c r="I106" s="511" t="s">
        <v>1143</v>
      </c>
      <c r="J106" s="511" t="s">
        <v>1143</v>
      </c>
      <c r="K106" s="511" t="s">
        <v>1143</v>
      </c>
      <c r="L106" s="502" t="s">
        <v>1928</v>
      </c>
      <c r="M106" s="511" t="s">
        <v>1143</v>
      </c>
      <c r="N106" s="508"/>
      <c r="O106" s="511" t="s">
        <v>1143</v>
      </c>
      <c r="P106" s="508"/>
      <c r="Q106" s="502" t="s">
        <v>1928</v>
      </c>
      <c r="R106" s="375" t="s">
        <v>1143</v>
      </c>
      <c r="S106" s="384"/>
      <c r="T106" s="417" t="s">
        <v>556</v>
      </c>
      <c r="U106" s="372" t="s">
        <v>1143</v>
      </c>
    </row>
    <row r="107" spans="1:21" ht="14.25" customHeight="1">
      <c r="A107" s="372" t="s">
        <v>1579</v>
      </c>
      <c r="B107" s="511" t="s">
        <v>1143</v>
      </c>
      <c r="C107" s="511" t="s">
        <v>1143</v>
      </c>
      <c r="D107" s="502" t="s">
        <v>1928</v>
      </c>
      <c r="E107" s="511" t="s">
        <v>1143</v>
      </c>
      <c r="F107" s="508"/>
      <c r="G107" s="508"/>
      <c r="H107" s="508"/>
      <c r="I107" s="511" t="s">
        <v>1143</v>
      </c>
      <c r="J107" s="511" t="s">
        <v>1143</v>
      </c>
      <c r="K107" s="511" t="s">
        <v>1143</v>
      </c>
      <c r="L107" s="502" t="s">
        <v>1928</v>
      </c>
      <c r="M107" s="511" t="s">
        <v>1143</v>
      </c>
      <c r="N107" s="508"/>
      <c r="O107" s="511" t="s">
        <v>1143</v>
      </c>
      <c r="P107" s="508"/>
      <c r="Q107" s="502" t="s">
        <v>1928</v>
      </c>
      <c r="R107" s="375" t="s">
        <v>1143</v>
      </c>
      <c r="S107" s="384"/>
      <c r="T107" s="417" t="s">
        <v>556</v>
      </c>
      <c r="U107" s="372" t="s">
        <v>1143</v>
      </c>
    </row>
    <row r="108" spans="1:21" ht="14.25" customHeight="1">
      <c r="A108" s="372" t="s">
        <v>1583</v>
      </c>
      <c r="B108" s="511" t="s">
        <v>1143</v>
      </c>
      <c r="C108" s="511" t="s">
        <v>1143</v>
      </c>
      <c r="D108" s="502" t="s">
        <v>1928</v>
      </c>
      <c r="E108" s="511" t="s">
        <v>1143</v>
      </c>
      <c r="F108" s="508"/>
      <c r="G108" s="508"/>
      <c r="H108" s="508"/>
      <c r="I108" s="511" t="s">
        <v>1143</v>
      </c>
      <c r="J108" s="511" t="s">
        <v>1143</v>
      </c>
      <c r="K108" s="511" t="s">
        <v>1143</v>
      </c>
      <c r="L108" s="502" t="s">
        <v>1928</v>
      </c>
      <c r="M108" s="511" t="s">
        <v>1143</v>
      </c>
      <c r="N108" s="508"/>
      <c r="O108" s="511" t="s">
        <v>1143</v>
      </c>
      <c r="P108" s="508"/>
      <c r="Q108" s="502" t="s">
        <v>1928</v>
      </c>
      <c r="R108" s="375" t="s">
        <v>1143</v>
      </c>
      <c r="S108" s="384"/>
      <c r="T108" s="417" t="s">
        <v>556</v>
      </c>
      <c r="U108" s="372" t="s">
        <v>1143</v>
      </c>
    </row>
    <row r="109" spans="1:21" ht="14.25" customHeight="1">
      <c r="A109" s="372" t="s">
        <v>1587</v>
      </c>
      <c r="B109" s="511" t="s">
        <v>1143</v>
      </c>
      <c r="C109" s="511" t="s">
        <v>1143</v>
      </c>
      <c r="D109" s="502" t="s">
        <v>1928</v>
      </c>
      <c r="E109" s="511" t="s">
        <v>1143</v>
      </c>
      <c r="F109" s="508"/>
      <c r="G109" s="508"/>
      <c r="H109" s="508"/>
      <c r="I109" s="511" t="s">
        <v>1143</v>
      </c>
      <c r="J109" s="511" t="s">
        <v>1143</v>
      </c>
      <c r="K109" s="511" t="s">
        <v>1143</v>
      </c>
      <c r="L109" s="502" t="s">
        <v>1928</v>
      </c>
      <c r="M109" s="511" t="s">
        <v>1143</v>
      </c>
      <c r="N109" s="508"/>
      <c r="O109" s="511" t="s">
        <v>1143</v>
      </c>
      <c r="P109" s="508"/>
      <c r="Q109" s="502" t="s">
        <v>1928</v>
      </c>
      <c r="R109" s="375" t="s">
        <v>1143</v>
      </c>
      <c r="S109" s="384"/>
      <c r="T109" s="417" t="s">
        <v>556</v>
      </c>
      <c r="U109" s="372" t="s">
        <v>1143</v>
      </c>
    </row>
    <row r="110" spans="1:21" ht="14.25" customHeight="1">
      <c r="A110" s="372" t="s">
        <v>1591</v>
      </c>
      <c r="B110" s="511" t="s">
        <v>1143</v>
      </c>
      <c r="C110" s="511" t="s">
        <v>1143</v>
      </c>
      <c r="D110" s="502" t="s">
        <v>1928</v>
      </c>
      <c r="E110" s="511" t="s">
        <v>1143</v>
      </c>
      <c r="F110" s="508"/>
      <c r="G110" s="508"/>
      <c r="H110" s="508"/>
      <c r="I110" s="511" t="s">
        <v>1143</v>
      </c>
      <c r="J110" s="511" t="s">
        <v>1143</v>
      </c>
      <c r="K110" s="511" t="s">
        <v>1143</v>
      </c>
      <c r="L110" s="502" t="s">
        <v>1928</v>
      </c>
      <c r="M110" s="511" t="s">
        <v>1143</v>
      </c>
      <c r="N110" s="508"/>
      <c r="O110" s="511" t="s">
        <v>1143</v>
      </c>
      <c r="P110" s="508"/>
      <c r="Q110" s="502" t="s">
        <v>1928</v>
      </c>
      <c r="R110" s="375" t="s">
        <v>1143</v>
      </c>
      <c r="S110" s="384"/>
      <c r="T110" s="417" t="s">
        <v>556</v>
      </c>
      <c r="U110" s="372" t="s">
        <v>1143</v>
      </c>
    </row>
    <row r="111" spans="1:21" ht="14.25" customHeight="1">
      <c r="A111" s="372" t="s">
        <v>1595</v>
      </c>
      <c r="B111" s="497" t="s">
        <v>731</v>
      </c>
      <c r="C111" s="497" t="s">
        <v>731</v>
      </c>
      <c r="D111" s="500" t="s">
        <v>1928</v>
      </c>
      <c r="E111" s="497" t="s">
        <v>731</v>
      </c>
      <c r="F111" s="497"/>
      <c r="G111" s="497"/>
      <c r="H111" s="497"/>
      <c r="I111" s="497" t="s">
        <v>731</v>
      </c>
      <c r="J111" s="497" t="s">
        <v>731</v>
      </c>
      <c r="K111" s="497" t="s">
        <v>731</v>
      </c>
      <c r="L111" s="500" t="s">
        <v>1928</v>
      </c>
      <c r="M111" s="497" t="s">
        <v>731</v>
      </c>
      <c r="N111" s="497"/>
      <c r="O111" s="497" t="s">
        <v>731</v>
      </c>
      <c r="P111" s="497"/>
      <c r="Q111" s="500" t="s">
        <v>1928</v>
      </c>
      <c r="R111" s="376" t="s">
        <v>731</v>
      </c>
      <c r="S111" s="376"/>
      <c r="T111" s="416" t="s">
        <v>556</v>
      </c>
      <c r="U111" s="376" t="s">
        <v>731</v>
      </c>
    </row>
    <row r="112" spans="1:21" ht="14.25" customHeight="1">
      <c r="A112" s="583" t="s">
        <v>671</v>
      </c>
      <c r="B112" s="583"/>
      <c r="C112" s="583"/>
      <c r="D112" s="583"/>
      <c r="E112" s="583"/>
      <c r="F112" s="583"/>
      <c r="G112" s="583"/>
      <c r="H112" s="583"/>
      <c r="I112" s="583"/>
      <c r="J112" s="583"/>
      <c r="K112" s="583"/>
      <c r="L112" s="583"/>
      <c r="M112" s="583"/>
      <c r="N112" s="583"/>
      <c r="O112" s="583"/>
      <c r="P112" s="583"/>
      <c r="Q112" s="583"/>
      <c r="R112" s="583"/>
      <c r="S112" s="583"/>
      <c r="T112" s="583"/>
    </row>
    <row r="113" spans="1:20">
      <c r="A113" s="584"/>
      <c r="B113" s="584"/>
      <c r="C113" s="584"/>
      <c r="D113" s="584"/>
      <c r="E113" s="584"/>
      <c r="F113" s="584"/>
      <c r="G113" s="584"/>
      <c r="H113" s="584"/>
      <c r="I113" s="584"/>
      <c r="J113" s="584"/>
      <c r="K113" s="584"/>
      <c r="L113" s="584"/>
      <c r="M113" s="584"/>
      <c r="N113" s="584"/>
      <c r="O113" s="584"/>
      <c r="P113" s="584"/>
      <c r="Q113" s="584"/>
      <c r="R113" s="584"/>
      <c r="S113" s="584"/>
      <c r="T113" s="584"/>
    </row>
  </sheetData>
  <mergeCells count="5">
    <mergeCell ref="R1:S1"/>
    <mergeCell ref="A112:T113"/>
    <mergeCell ref="E1:H1"/>
    <mergeCell ref="M1:N1"/>
    <mergeCell ref="O1:P1"/>
  </mergeCells>
  <phoneticPr fontId="3" type="noConversion"/>
  <hyperlinks>
    <hyperlink ref="S80" location="eDP!B11" display=" eDP_BKLT_EN  "/>
    <hyperlink ref="S84" location="eDP!B12" display=" eDP_BKLT_CTRL  "/>
    <hyperlink ref="R3" location="'﻿Gigabit Ethernet (GBE)'!A1" display=" GBE0_ACT#  "/>
    <hyperlink ref="R4:R11" location="'LPC and eSPI Interface'!A1" display=" LPC_FRAME#/ ESPI_CS0#  "/>
    <hyperlink ref="R48" location="'LPC and eSPI Interface'!A1" display=" ESPI_EN#"/>
    <hyperlink ref="R29:R31" location="'HDA Digital Interface'!A1" display=" HDA_SDIN2  "/>
    <hyperlink ref="R17:R18" location="'﻿Serial ATA SAS (SATA)'!A1" display=" SATA1_TX+  "/>
    <hyperlink ref="R20:R21" location="'﻿Serial ATA SAS (SATA)'!A1" display=" SATA1_RX+  "/>
    <hyperlink ref="R23:R24" location="'﻿Serial ATA SAS (SATA)'!A1" display=" SATA3_TX+  "/>
    <hyperlink ref="R26:R27" location="'﻿Serial ATA SAS (SATA)'!A1" display=" SATA3_RX+  "/>
    <hyperlink ref="R105:R110" location="'Power and GND (PWR)'!B2" display=" VCC_12V  "/>
    <hyperlink ref="R92:R97" location="' Analog VGA (VGA)'!A1" display=" VGA_GRN  "/>
    <hyperlink ref="R90" location="' Analog VGA (VGA)'!A1" display=" VGA_RED  "/>
    <hyperlink ref="R98" location="SPI!A1" display=" SPI_CS# "/>
    <hyperlink ref="R85:R88" location="'Power and GND (PWR)'!B2" display=" VCC_5V_SBY  "/>
    <hyperlink ref="R13" location="'Power System Management (PSM)'!B3" display=" PWRBTN#  "/>
    <hyperlink ref="R50" location="'Power System Management (PSM)'!B4" display=" SYS_RESET#  "/>
    <hyperlink ref="R51" location="'Power System Management (PSM)'!B5" display=" CB_RESET#  "/>
    <hyperlink ref="R25" location="'Power System Management (PSM)'!B6" display=" PWR_OK  "/>
    <hyperlink ref="R19" location="'Power System Management (PSM)'!B7" display=" SUS_STAT#/ESPI_RESET#"/>
    <hyperlink ref="R67" location="'Power System Management (PSM)'!B12" display=" WAKE0#"/>
    <hyperlink ref="R68" location="'Power System Management (PSM)'!B13" display=" WAKE1#"/>
    <hyperlink ref="R72:R79" location="' LVDS Flat Panel (LVDS)'!B2" display=" LVDS_B0+"/>
    <hyperlink ref="R82:R83" location="' LVDS Flat Panel (LVDS)'!B2" display=" LVDS_B_CK+"/>
    <hyperlink ref="R80" location="' LVDS Flat Panel (LVDS)'!B23" display=" LVDS_BKLT_EN"/>
    <hyperlink ref="R84" location="' LVDS Flat Panel (LVDS)'!B23" display=" LVDS_BKLT_CTRL "/>
    <hyperlink ref="R34:R35" location="' Miscellaneous (MICS)'!B3" display=" I2C_CK  "/>
    <hyperlink ref="R33" location="' Miscellaneous (MICS)'!B5" display=" SPKR  "/>
    <hyperlink ref="R89" location="' Miscellaneous (MICS)'!B7" display=" BIOS_DIS1# "/>
    <hyperlink ref="R28" location="' Miscellaneous (MICS)'!B8" display=" WDT  "/>
    <hyperlink ref="R102" location="' Miscellaneous (MICS)'!B9" display=" FAN_PWMOUT"/>
    <hyperlink ref="R103" location="' Miscellaneous (MICS)'!B10" display=" FAN_TACHIN"/>
    <hyperlink ref="R104" location="'Power System Management (PSM)'!B22" display=" SLEEP# "/>
    <hyperlink ref="R16" location="'Power System Management (PSM)'!B19" display=" SMB_ALERT#  "/>
    <hyperlink ref="R14" location="SMBus!B2" display=" SMB_CK  "/>
    <hyperlink ref="R15" location="SMBus!B2" display=" SMB_DAT  "/>
    <hyperlink ref="R36" location="'Power System Management (PSM)'!B15" display=" THRM#  "/>
    <hyperlink ref="R37:R38" location="'﻿USB'!B2" display=" USB7-  "/>
    <hyperlink ref="R40:R41" location="'﻿USB'!B2" display=" USB5-  "/>
    <hyperlink ref="R43:R44" location="'﻿USB'!B2" display=" USB3-  "/>
    <hyperlink ref="R46:R47" location="'﻿USB'!B2" display=" USB1-  "/>
    <hyperlink ref="R53:R54" location="'PCI Express Lanes (PCIE)'!B19" display=" PCIE_RX5+  "/>
    <hyperlink ref="R56:R57" location="'PCI Express Lanes (PCIE)'!B19" display=" PCIE_RX4+  "/>
    <hyperlink ref="R59:R60" location="'PCI Express Lanes (PCIE)'!B19" display=" PCIE_RX3+  "/>
    <hyperlink ref="R62:R63" location="'PCI Express Lanes (PCIE)'!B19" display=" PCIE_RX2+  "/>
    <hyperlink ref="R65:R66" location="'PCI Express Lanes (PCIE)'!B19" display=" PCIE_RX1+"/>
    <hyperlink ref="R69:R70" location="'PCI Express Lanes (PCIE)'!B19" display=" PCIE_RX0+"/>
    <hyperlink ref="R45" location="'﻿USB'!B38" display=" USB_0_1_OC#  "/>
    <hyperlink ref="R39" location="'﻿USB'!B40" display=" USB_4_5_OC#  "/>
    <hyperlink ref="R49" location="'﻿USB'!B42" display=" USB0_HOST_PRSNT"/>
  </hyperlink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3"/>
  </sheetPr>
  <dimension ref="A1:P171"/>
  <sheetViews>
    <sheetView zoomScale="130" zoomScaleNormal="130" workbookViewId="0">
      <pane xSplit="14" ySplit="1" topLeftCell="O2" activePane="bottomRight" state="frozen"/>
      <selection activeCell="G3" sqref="G3:G22"/>
      <selection pane="topRight" activeCell="G3" sqref="G3:G22"/>
      <selection pane="bottomLeft" activeCell="G3" sqref="G3:G22"/>
      <selection pane="bottomRight" activeCell="M91" sqref="M91"/>
    </sheetView>
  </sheetViews>
  <sheetFormatPr defaultColWidth="9.140625" defaultRowHeight="12.75"/>
  <cols>
    <col min="1" max="1" width="8.140625" style="435" bestFit="1" customWidth="1"/>
    <col min="2" max="3" width="17.7109375" style="435" hidden="1" customWidth="1"/>
    <col min="4" max="4" width="19.42578125" style="435" hidden="1" customWidth="1"/>
    <col min="5" max="5" width="12.5703125" style="435" hidden="1" customWidth="1"/>
    <col min="6" max="6" width="16.28515625" style="415" hidden="1" customWidth="1"/>
    <col min="7" max="7" width="16.28515625" style="435" hidden="1" customWidth="1"/>
    <col min="8" max="8" width="21.42578125" style="435" hidden="1" customWidth="1"/>
    <col min="9" max="9" width="18.7109375" style="435" hidden="1" customWidth="1"/>
    <col min="10" max="10" width="16.28515625" style="435" hidden="1" customWidth="1"/>
    <col min="11" max="11" width="18.140625" style="435" hidden="1" customWidth="1"/>
    <col min="12" max="12" width="16.28515625" style="415" hidden="1" customWidth="1"/>
    <col min="13" max="13" width="25.140625" style="534" customWidth="1"/>
    <col min="14" max="14" width="12.85546875" style="415" customWidth="1"/>
    <col min="15" max="15" width="32" style="435" customWidth="1"/>
    <col min="16" max="16" width="26.42578125" style="435" customWidth="1"/>
    <col min="17" max="16384" width="9.140625" style="435"/>
  </cols>
  <sheetData>
    <row r="1" spans="1:15" s="430" customFormat="1">
      <c r="A1" s="96" t="s">
        <v>554</v>
      </c>
      <c r="B1" s="571" t="s">
        <v>2750</v>
      </c>
      <c r="C1" s="571"/>
      <c r="D1" s="571"/>
      <c r="E1" s="571"/>
      <c r="F1" s="514" t="s">
        <v>2751</v>
      </c>
      <c r="G1" s="517" t="s">
        <v>2846</v>
      </c>
      <c r="H1" s="570" t="s">
        <v>2847</v>
      </c>
      <c r="I1" s="570"/>
      <c r="J1" s="570"/>
      <c r="K1" s="570"/>
      <c r="L1" s="517" t="s">
        <v>2751</v>
      </c>
      <c r="M1" s="566" t="s">
        <v>2450</v>
      </c>
      <c r="N1" s="487" t="s">
        <v>555</v>
      </c>
      <c r="O1" s="433" t="s">
        <v>2979</v>
      </c>
    </row>
    <row r="2" spans="1:15" s="445" customFormat="1">
      <c r="A2" s="455" t="s">
        <v>1600</v>
      </c>
      <c r="B2" s="488" t="s">
        <v>731</v>
      </c>
      <c r="C2" s="488" t="s">
        <v>2848</v>
      </c>
      <c r="D2" s="488" t="s">
        <v>2849</v>
      </c>
      <c r="E2" s="488" t="s">
        <v>2850</v>
      </c>
      <c r="F2" s="515" t="s">
        <v>1928</v>
      </c>
      <c r="G2" s="488" t="s">
        <v>731</v>
      </c>
      <c r="H2" s="488" t="s">
        <v>731</v>
      </c>
      <c r="I2" s="488" t="s">
        <v>547</v>
      </c>
      <c r="J2" s="488" t="s">
        <v>548</v>
      </c>
      <c r="K2" s="488" t="s">
        <v>2759</v>
      </c>
      <c r="L2" s="515" t="s">
        <v>1928</v>
      </c>
      <c r="M2" s="446" t="s">
        <v>731</v>
      </c>
      <c r="N2" s="446" t="s">
        <v>556</v>
      </c>
      <c r="O2" s="446" t="s">
        <v>2011</v>
      </c>
    </row>
    <row r="3" spans="1:15" s="445" customFormat="1">
      <c r="A3" s="455" t="s">
        <v>1606</v>
      </c>
      <c r="B3" s="489" t="s">
        <v>2851</v>
      </c>
      <c r="C3" s="513"/>
      <c r="D3" s="513"/>
      <c r="E3" s="513"/>
      <c r="F3" s="516" t="s">
        <v>2852</v>
      </c>
      <c r="G3" s="489" t="s">
        <v>2851</v>
      </c>
      <c r="H3" s="486" t="s">
        <v>1830</v>
      </c>
      <c r="I3" s="486"/>
      <c r="J3" s="486"/>
      <c r="K3" s="486"/>
      <c r="L3" s="516" t="s">
        <v>2853</v>
      </c>
      <c r="M3" s="556" t="s">
        <v>1390</v>
      </c>
      <c r="N3" s="458" t="s">
        <v>1928</v>
      </c>
      <c r="O3" s="455" t="s">
        <v>1830</v>
      </c>
    </row>
    <row r="4" spans="1:15" s="445" customFormat="1">
      <c r="A4" s="455" t="s">
        <v>1547</v>
      </c>
      <c r="B4" s="489" t="s">
        <v>2854</v>
      </c>
      <c r="C4" s="513"/>
      <c r="D4" s="513"/>
      <c r="E4" s="513"/>
      <c r="F4" s="516" t="s">
        <v>2852</v>
      </c>
      <c r="G4" s="489" t="s">
        <v>2854</v>
      </c>
      <c r="H4" s="489" t="s">
        <v>421</v>
      </c>
      <c r="I4" s="486"/>
      <c r="J4" s="486"/>
      <c r="K4" s="486"/>
      <c r="L4" s="516" t="s">
        <v>2855</v>
      </c>
      <c r="M4" s="375" t="s">
        <v>421</v>
      </c>
      <c r="N4" s="458" t="s">
        <v>1929</v>
      </c>
      <c r="O4" s="455" t="s">
        <v>421</v>
      </c>
    </row>
    <row r="5" spans="1:15" s="445" customFormat="1">
      <c r="A5" s="455" t="s">
        <v>1554</v>
      </c>
      <c r="B5" s="489" t="s">
        <v>2856</v>
      </c>
      <c r="C5" s="513"/>
      <c r="D5" s="513"/>
      <c r="E5" s="513"/>
      <c r="F5" s="516" t="s">
        <v>2852</v>
      </c>
      <c r="G5" s="489" t="s">
        <v>2856</v>
      </c>
      <c r="H5" s="489" t="s">
        <v>423</v>
      </c>
      <c r="I5" s="486"/>
      <c r="J5" s="486"/>
      <c r="K5" s="486"/>
      <c r="L5" s="516" t="s">
        <v>2855</v>
      </c>
      <c r="M5" s="375" t="s">
        <v>423</v>
      </c>
      <c r="N5" s="458" t="s">
        <v>1929</v>
      </c>
      <c r="O5" s="455" t="s">
        <v>423</v>
      </c>
    </row>
    <row r="6" spans="1:15" s="445" customFormat="1">
      <c r="A6" s="455" t="s">
        <v>1419</v>
      </c>
      <c r="B6" s="489" t="s">
        <v>2857</v>
      </c>
      <c r="C6" s="513"/>
      <c r="D6" s="513"/>
      <c r="E6" s="513"/>
      <c r="F6" s="516" t="s">
        <v>2852</v>
      </c>
      <c r="G6" s="489" t="s">
        <v>2857</v>
      </c>
      <c r="H6" s="486" t="s">
        <v>867</v>
      </c>
      <c r="I6" s="486"/>
      <c r="J6" s="486"/>
      <c r="K6" s="486"/>
      <c r="L6" s="516" t="s">
        <v>2853</v>
      </c>
      <c r="M6" s="556" t="s">
        <v>867</v>
      </c>
      <c r="N6" s="458" t="s">
        <v>1928</v>
      </c>
      <c r="O6" s="455" t="s">
        <v>867</v>
      </c>
    </row>
    <row r="7" spans="1:15" s="445" customFormat="1">
      <c r="A7" s="455" t="s">
        <v>1426</v>
      </c>
      <c r="B7" s="489" t="s">
        <v>2858</v>
      </c>
      <c r="C7" s="513"/>
      <c r="D7" s="513"/>
      <c r="E7" s="513"/>
      <c r="F7" s="516" t="s">
        <v>2852</v>
      </c>
      <c r="G7" s="489" t="s">
        <v>2858</v>
      </c>
      <c r="H7" s="489" t="s">
        <v>1831</v>
      </c>
      <c r="I7" s="486"/>
      <c r="J7" s="486"/>
      <c r="K7" s="486"/>
      <c r="L7" s="516" t="s">
        <v>2855</v>
      </c>
      <c r="M7" s="375" t="s">
        <v>1619</v>
      </c>
      <c r="N7" s="458" t="s">
        <v>1929</v>
      </c>
      <c r="O7" s="455" t="s">
        <v>1831</v>
      </c>
    </row>
    <row r="8" spans="1:15" s="445" customFormat="1">
      <c r="A8" s="455" t="s">
        <v>828</v>
      </c>
      <c r="B8" s="489" t="s">
        <v>2859</v>
      </c>
      <c r="C8" s="513"/>
      <c r="D8" s="513"/>
      <c r="E8" s="513"/>
      <c r="F8" s="516" t="s">
        <v>2852</v>
      </c>
      <c r="G8" s="489" t="s">
        <v>2859</v>
      </c>
      <c r="H8" s="489" t="s">
        <v>426</v>
      </c>
      <c r="I8" s="486"/>
      <c r="J8" s="486"/>
      <c r="K8" s="486"/>
      <c r="L8" s="516" t="s">
        <v>2855</v>
      </c>
      <c r="M8" s="375" t="s">
        <v>426</v>
      </c>
      <c r="N8" s="458" t="s">
        <v>1929</v>
      </c>
      <c r="O8" s="455" t="s">
        <v>426</v>
      </c>
    </row>
    <row r="9" spans="1:15" s="445" customFormat="1">
      <c r="A9" s="455" t="s">
        <v>1158</v>
      </c>
      <c r="B9" s="489" t="s">
        <v>2860</v>
      </c>
      <c r="C9" s="513"/>
      <c r="D9" s="513"/>
      <c r="E9" s="513"/>
      <c r="F9" s="516" t="s">
        <v>2852</v>
      </c>
      <c r="G9" s="489" t="s">
        <v>2860</v>
      </c>
      <c r="H9" s="486" t="s">
        <v>867</v>
      </c>
      <c r="I9" s="486"/>
      <c r="J9" s="486"/>
      <c r="K9" s="486"/>
      <c r="L9" s="516" t="s">
        <v>2853</v>
      </c>
      <c r="M9" s="556" t="s">
        <v>867</v>
      </c>
      <c r="N9" s="458" t="s">
        <v>1928</v>
      </c>
      <c r="O9" s="455" t="s">
        <v>867</v>
      </c>
    </row>
    <row r="10" spans="1:15" s="445" customFormat="1">
      <c r="A10" s="455" t="s">
        <v>1164</v>
      </c>
      <c r="B10" s="489" t="s">
        <v>2861</v>
      </c>
      <c r="C10" s="513"/>
      <c r="D10" s="513"/>
      <c r="E10" s="513"/>
      <c r="F10" s="516" t="s">
        <v>2852</v>
      </c>
      <c r="G10" s="489" t="s">
        <v>2861</v>
      </c>
      <c r="H10" s="489" t="s">
        <v>428</v>
      </c>
      <c r="I10" s="486"/>
      <c r="J10" s="486"/>
      <c r="K10" s="486"/>
      <c r="L10" s="516" t="s">
        <v>2855</v>
      </c>
      <c r="M10" s="375" t="s">
        <v>428</v>
      </c>
      <c r="N10" s="458" t="s">
        <v>1929</v>
      </c>
      <c r="O10" s="455" t="s">
        <v>428</v>
      </c>
    </row>
    <row r="11" spans="1:15" s="445" customFormat="1">
      <c r="A11" s="455" t="s">
        <v>1279</v>
      </c>
      <c r="B11" s="489" t="s">
        <v>2862</v>
      </c>
      <c r="C11" s="513"/>
      <c r="D11" s="513"/>
      <c r="E11" s="513"/>
      <c r="F11" s="516" t="s">
        <v>2852</v>
      </c>
      <c r="G11" s="489" t="s">
        <v>2862</v>
      </c>
      <c r="H11" s="489" t="s">
        <v>430</v>
      </c>
      <c r="I11" s="486"/>
      <c r="J11" s="486"/>
      <c r="K11" s="486"/>
      <c r="L11" s="516" t="s">
        <v>2855</v>
      </c>
      <c r="M11" s="375" t="s">
        <v>430</v>
      </c>
      <c r="N11" s="458" t="s">
        <v>1929</v>
      </c>
      <c r="O11" s="455" t="s">
        <v>430</v>
      </c>
    </row>
    <row r="12" spans="1:15" s="445" customFormat="1">
      <c r="A12" s="455" t="s">
        <v>1284</v>
      </c>
      <c r="B12" s="488" t="s">
        <v>731</v>
      </c>
      <c r="C12" s="488"/>
      <c r="D12" s="488"/>
      <c r="E12" s="488"/>
      <c r="F12" s="515" t="s">
        <v>1928</v>
      </c>
      <c r="G12" s="488" t="s">
        <v>731</v>
      </c>
      <c r="H12" s="488" t="s">
        <v>731</v>
      </c>
      <c r="I12" s="488"/>
      <c r="J12" s="488"/>
      <c r="K12" s="488"/>
      <c r="L12" s="515" t="s">
        <v>1928</v>
      </c>
      <c r="M12" s="446" t="s">
        <v>731</v>
      </c>
      <c r="N12" s="446" t="s">
        <v>556</v>
      </c>
      <c r="O12" s="446" t="s">
        <v>731</v>
      </c>
    </row>
    <row r="13" spans="1:15" s="445" customFormat="1">
      <c r="A13" s="455" t="s">
        <v>1290</v>
      </c>
      <c r="B13" s="489" t="s">
        <v>2863</v>
      </c>
      <c r="C13" s="513"/>
      <c r="D13" s="513"/>
      <c r="E13" s="513"/>
      <c r="F13" s="512" t="s">
        <v>2852</v>
      </c>
      <c r="G13" s="489" t="s">
        <v>2863</v>
      </c>
      <c r="H13" s="489" t="s">
        <v>432</v>
      </c>
      <c r="I13" s="486"/>
      <c r="J13" s="486"/>
      <c r="K13" s="486"/>
      <c r="L13" s="516" t="s">
        <v>2855</v>
      </c>
      <c r="M13" s="375" t="s">
        <v>432</v>
      </c>
      <c r="N13" s="458" t="s">
        <v>1929</v>
      </c>
      <c r="O13" s="456" t="s">
        <v>1870</v>
      </c>
    </row>
    <row r="14" spans="1:15" s="445" customFormat="1">
      <c r="A14" s="455" t="s">
        <v>1297</v>
      </c>
      <c r="B14" s="489" t="s">
        <v>2864</v>
      </c>
      <c r="C14" s="513"/>
      <c r="D14" s="513"/>
      <c r="E14" s="513"/>
      <c r="F14" s="512" t="s">
        <v>2852</v>
      </c>
      <c r="G14" s="489" t="s">
        <v>2864</v>
      </c>
      <c r="H14" s="489" t="s">
        <v>434</v>
      </c>
      <c r="I14" s="486"/>
      <c r="J14" s="486"/>
      <c r="K14" s="486"/>
      <c r="L14" s="516" t="s">
        <v>2855</v>
      </c>
      <c r="M14" s="375" t="s">
        <v>434</v>
      </c>
      <c r="N14" s="458" t="s">
        <v>1929</v>
      </c>
      <c r="O14" s="456" t="s">
        <v>1870</v>
      </c>
    </row>
    <row r="15" spans="1:15" s="445" customFormat="1">
      <c r="A15" s="455" t="s">
        <v>156</v>
      </c>
      <c r="B15" s="489" t="s">
        <v>2865</v>
      </c>
      <c r="C15" s="513"/>
      <c r="D15" s="513"/>
      <c r="E15" s="513"/>
      <c r="F15" s="512" t="s">
        <v>2852</v>
      </c>
      <c r="G15" s="489" t="s">
        <v>2865</v>
      </c>
      <c r="H15" s="486" t="s">
        <v>867</v>
      </c>
      <c r="I15" s="486"/>
      <c r="J15" s="486"/>
      <c r="K15" s="486"/>
      <c r="L15" s="516" t="s">
        <v>2853</v>
      </c>
      <c r="M15" s="556" t="s">
        <v>867</v>
      </c>
      <c r="N15" s="458" t="s">
        <v>1928</v>
      </c>
      <c r="O15" s="455" t="s">
        <v>2017</v>
      </c>
    </row>
    <row r="16" spans="1:15" s="445" customFormat="1">
      <c r="A16" s="455" t="s">
        <v>163</v>
      </c>
      <c r="B16" s="489" t="s">
        <v>2866</v>
      </c>
      <c r="C16" s="513"/>
      <c r="D16" s="513"/>
      <c r="E16" s="513"/>
      <c r="F16" s="512" t="s">
        <v>2867</v>
      </c>
      <c r="G16" s="489" t="s">
        <v>2866</v>
      </c>
      <c r="H16" s="486" t="s">
        <v>436</v>
      </c>
      <c r="I16" s="489" t="s">
        <v>2967</v>
      </c>
      <c r="J16" s="486"/>
      <c r="K16" s="486"/>
      <c r="L16" s="512" t="s">
        <v>2868</v>
      </c>
      <c r="M16" s="518" t="s">
        <v>436</v>
      </c>
      <c r="N16" s="455" t="s">
        <v>1930</v>
      </c>
      <c r="O16" s="456" t="s">
        <v>1870</v>
      </c>
    </row>
    <row r="17" spans="1:15" s="445" customFormat="1">
      <c r="A17" s="455" t="s">
        <v>263</v>
      </c>
      <c r="B17" s="489" t="s">
        <v>2869</v>
      </c>
      <c r="C17" s="513"/>
      <c r="D17" s="513"/>
      <c r="E17" s="513"/>
      <c r="F17" s="512" t="s">
        <v>2867</v>
      </c>
      <c r="G17" s="489" t="s">
        <v>2869</v>
      </c>
      <c r="H17" s="486" t="s">
        <v>437</v>
      </c>
      <c r="I17" s="489" t="s">
        <v>2968</v>
      </c>
      <c r="J17" s="486"/>
      <c r="K17" s="486"/>
      <c r="L17" s="512" t="s">
        <v>2868</v>
      </c>
      <c r="M17" s="518" t="s">
        <v>437</v>
      </c>
      <c r="N17" s="455" t="s">
        <v>1930</v>
      </c>
      <c r="O17" s="456" t="s">
        <v>1870</v>
      </c>
    </row>
    <row r="18" spans="1:15" s="445" customFormat="1">
      <c r="A18" s="455" t="s">
        <v>270</v>
      </c>
      <c r="B18" s="489" t="s">
        <v>2870</v>
      </c>
      <c r="C18" s="513"/>
      <c r="D18" s="513"/>
      <c r="E18" s="513"/>
      <c r="F18" s="512" t="s">
        <v>2867</v>
      </c>
      <c r="G18" s="489" t="s">
        <v>2870</v>
      </c>
      <c r="H18" s="486" t="s">
        <v>391</v>
      </c>
      <c r="I18" s="486"/>
      <c r="J18" s="486"/>
      <c r="K18" s="486"/>
      <c r="L18" s="512" t="s">
        <v>2867</v>
      </c>
      <c r="M18" s="556" t="s">
        <v>391</v>
      </c>
      <c r="N18" s="455" t="s">
        <v>1934</v>
      </c>
      <c r="O18" s="455" t="s">
        <v>391</v>
      </c>
    </row>
    <row r="19" spans="1:15" s="445" customFormat="1">
      <c r="A19" s="455" t="s">
        <v>277</v>
      </c>
      <c r="B19" s="489" t="s">
        <v>2871</v>
      </c>
      <c r="C19" s="513"/>
      <c r="D19" s="513"/>
      <c r="E19" s="513"/>
      <c r="F19" s="512" t="s">
        <v>2867</v>
      </c>
      <c r="G19" s="489" t="s">
        <v>2871</v>
      </c>
      <c r="H19" s="486" t="s">
        <v>391</v>
      </c>
      <c r="I19" s="486"/>
      <c r="J19" s="486"/>
      <c r="K19" s="486"/>
      <c r="L19" s="512" t="s">
        <v>2867</v>
      </c>
      <c r="M19" s="556" t="s">
        <v>391</v>
      </c>
      <c r="N19" s="455" t="s">
        <v>1934</v>
      </c>
      <c r="O19" s="455" t="s">
        <v>391</v>
      </c>
    </row>
    <row r="20" spans="1:15" s="445" customFormat="1">
      <c r="A20" s="455" t="s">
        <v>967</v>
      </c>
      <c r="B20" s="489" t="s">
        <v>2872</v>
      </c>
      <c r="C20" s="513"/>
      <c r="D20" s="513"/>
      <c r="E20" s="513"/>
      <c r="F20" s="512" t="s">
        <v>2867</v>
      </c>
      <c r="G20" s="489" t="s">
        <v>2872</v>
      </c>
      <c r="H20" s="489" t="s">
        <v>438</v>
      </c>
      <c r="I20" s="486"/>
      <c r="J20" s="486"/>
      <c r="K20" s="486"/>
      <c r="L20" s="512" t="s">
        <v>2867</v>
      </c>
      <c r="M20" s="375" t="s">
        <v>438</v>
      </c>
      <c r="N20" s="455" t="s">
        <v>2544</v>
      </c>
      <c r="O20" s="455" t="s">
        <v>438</v>
      </c>
    </row>
    <row r="21" spans="1:15" s="445" customFormat="1">
      <c r="A21" s="455" t="s">
        <v>974</v>
      </c>
      <c r="B21" s="489" t="s">
        <v>2873</v>
      </c>
      <c r="C21" s="513"/>
      <c r="D21" s="513"/>
      <c r="E21" s="513"/>
      <c r="F21" s="512" t="s">
        <v>2867</v>
      </c>
      <c r="G21" s="489" t="s">
        <v>2873</v>
      </c>
      <c r="H21" s="489" t="s">
        <v>440</v>
      </c>
      <c r="I21" s="486"/>
      <c r="J21" s="486"/>
      <c r="K21" s="486"/>
      <c r="L21" s="512" t="s">
        <v>2867</v>
      </c>
      <c r="M21" s="375" t="s">
        <v>440</v>
      </c>
      <c r="N21" s="455" t="s">
        <v>2544</v>
      </c>
      <c r="O21" s="455" t="s">
        <v>440</v>
      </c>
    </row>
    <row r="22" spans="1:15" s="445" customFormat="1">
      <c r="A22" s="455" t="s">
        <v>979</v>
      </c>
      <c r="B22" s="488" t="s">
        <v>731</v>
      </c>
      <c r="C22" s="488"/>
      <c r="D22" s="488"/>
      <c r="E22" s="488"/>
      <c r="F22" s="515" t="s">
        <v>1928</v>
      </c>
      <c r="G22" s="488" t="s">
        <v>731</v>
      </c>
      <c r="H22" s="488" t="s">
        <v>731</v>
      </c>
      <c r="I22" s="488"/>
      <c r="J22" s="488"/>
      <c r="K22" s="488"/>
      <c r="L22" s="515" t="s">
        <v>1928</v>
      </c>
      <c r="M22" s="446" t="s">
        <v>731</v>
      </c>
      <c r="N22" s="446" t="s">
        <v>556</v>
      </c>
      <c r="O22" s="446" t="s">
        <v>731</v>
      </c>
    </row>
    <row r="23" spans="1:15" s="445" customFormat="1">
      <c r="A23" s="455" t="s">
        <v>985</v>
      </c>
      <c r="B23" s="489" t="s">
        <v>2874</v>
      </c>
      <c r="C23" s="513"/>
      <c r="D23" s="513"/>
      <c r="E23" s="513"/>
      <c r="F23" s="512" t="s">
        <v>2867</v>
      </c>
      <c r="G23" s="489" t="s">
        <v>2874</v>
      </c>
      <c r="H23" s="489" t="s">
        <v>442</v>
      </c>
      <c r="I23" s="486"/>
      <c r="J23" s="486"/>
      <c r="K23" s="486"/>
      <c r="L23" s="512" t="s">
        <v>2867</v>
      </c>
      <c r="M23" s="375" t="s">
        <v>442</v>
      </c>
      <c r="N23" s="455" t="s">
        <v>2544</v>
      </c>
      <c r="O23" s="419" t="s">
        <v>2983</v>
      </c>
    </row>
    <row r="24" spans="1:15" s="445" customFormat="1">
      <c r="A24" s="455" t="s">
        <v>992</v>
      </c>
      <c r="B24" s="489" t="s">
        <v>2875</v>
      </c>
      <c r="C24" s="513"/>
      <c r="D24" s="513"/>
      <c r="E24" s="513"/>
      <c r="F24" s="512" t="s">
        <v>2867</v>
      </c>
      <c r="G24" s="489" t="s">
        <v>2875</v>
      </c>
      <c r="H24" s="489" t="s">
        <v>443</v>
      </c>
      <c r="I24" s="486"/>
      <c r="J24" s="486"/>
      <c r="K24" s="486"/>
      <c r="L24" s="512" t="s">
        <v>2867</v>
      </c>
      <c r="M24" s="375" t="s">
        <v>443</v>
      </c>
      <c r="N24" s="455" t="s">
        <v>2544</v>
      </c>
      <c r="O24" s="419" t="s">
        <v>2984</v>
      </c>
    </row>
    <row r="25" spans="1:15" s="445" customFormat="1">
      <c r="A25" s="455" t="s">
        <v>131</v>
      </c>
      <c r="B25" s="489" t="s">
        <v>2876</v>
      </c>
      <c r="C25" s="513"/>
      <c r="D25" s="513"/>
      <c r="E25" s="513"/>
      <c r="F25" s="512" t="s">
        <v>2867</v>
      </c>
      <c r="G25" s="489" t="s">
        <v>2876</v>
      </c>
      <c r="H25" s="486" t="s">
        <v>445</v>
      </c>
      <c r="I25" s="486"/>
      <c r="J25" s="489" t="s">
        <v>557</v>
      </c>
      <c r="K25" s="489" t="s">
        <v>558</v>
      </c>
      <c r="L25" s="512" t="s">
        <v>2868</v>
      </c>
      <c r="M25" s="518" t="s">
        <v>2993</v>
      </c>
      <c r="N25" s="455" t="s">
        <v>1930</v>
      </c>
      <c r="O25" s="455" t="s">
        <v>445</v>
      </c>
    </row>
    <row r="26" spans="1:15" s="445" customFormat="1">
      <c r="A26" s="455" t="s">
        <v>138</v>
      </c>
      <c r="B26" s="489" t="s">
        <v>2877</v>
      </c>
      <c r="C26" s="513"/>
      <c r="D26" s="513"/>
      <c r="E26" s="513"/>
      <c r="F26" s="512" t="s">
        <v>2867</v>
      </c>
      <c r="G26" s="489" t="s">
        <v>2877</v>
      </c>
      <c r="H26" s="486" t="s">
        <v>446</v>
      </c>
      <c r="I26" s="489" t="s">
        <v>2805</v>
      </c>
      <c r="J26" s="486"/>
      <c r="K26" s="486"/>
      <c r="L26" s="512" t="s">
        <v>2868</v>
      </c>
      <c r="M26" s="518" t="s">
        <v>446</v>
      </c>
      <c r="N26" s="455" t="s">
        <v>1930</v>
      </c>
      <c r="O26" s="456" t="s">
        <v>1870</v>
      </c>
    </row>
    <row r="27" spans="1:15" s="445" customFormat="1">
      <c r="A27" s="455" t="s">
        <v>1051</v>
      </c>
      <c r="B27" s="489" t="s">
        <v>2878</v>
      </c>
      <c r="C27" s="513"/>
      <c r="D27" s="513"/>
      <c r="E27" s="513"/>
      <c r="F27" s="512" t="s">
        <v>2867</v>
      </c>
      <c r="G27" s="489" t="s">
        <v>2878</v>
      </c>
      <c r="H27" s="486" t="s">
        <v>447</v>
      </c>
      <c r="I27" s="489" t="s">
        <v>2807</v>
      </c>
      <c r="J27" s="486"/>
      <c r="K27" s="486"/>
      <c r="L27" s="512" t="s">
        <v>2868</v>
      </c>
      <c r="M27" s="518" t="s">
        <v>447</v>
      </c>
      <c r="N27" s="455" t="s">
        <v>1930</v>
      </c>
      <c r="O27" s="456" t="s">
        <v>1870</v>
      </c>
    </row>
    <row r="28" spans="1:15" s="445" customFormat="1">
      <c r="A28" s="455" t="s">
        <v>1058</v>
      </c>
      <c r="B28" s="489" t="s">
        <v>2879</v>
      </c>
      <c r="C28" s="513"/>
      <c r="D28" s="513"/>
      <c r="E28" s="513"/>
      <c r="F28" s="512" t="s">
        <v>2867</v>
      </c>
      <c r="G28" s="489" t="s">
        <v>2879</v>
      </c>
      <c r="H28" s="486" t="s">
        <v>391</v>
      </c>
      <c r="I28" s="486"/>
      <c r="J28" s="486"/>
      <c r="K28" s="486"/>
      <c r="L28" s="512" t="s">
        <v>2867</v>
      </c>
      <c r="M28" s="556" t="s">
        <v>391</v>
      </c>
      <c r="N28" s="455" t="s">
        <v>2541</v>
      </c>
      <c r="O28" s="455" t="s">
        <v>391</v>
      </c>
    </row>
    <row r="29" spans="1:15" s="445" customFormat="1">
      <c r="A29" s="455" t="s">
        <v>310</v>
      </c>
      <c r="B29" s="489" t="s">
        <v>2880</v>
      </c>
      <c r="C29" s="513"/>
      <c r="D29" s="513"/>
      <c r="E29" s="513"/>
      <c r="F29" s="512" t="s">
        <v>2867</v>
      </c>
      <c r="G29" s="489" t="s">
        <v>2880</v>
      </c>
      <c r="H29" s="486" t="s">
        <v>391</v>
      </c>
      <c r="I29" s="486"/>
      <c r="J29" s="486"/>
      <c r="K29" s="486"/>
      <c r="L29" s="512" t="s">
        <v>2867</v>
      </c>
      <c r="M29" s="556" t="s">
        <v>391</v>
      </c>
      <c r="N29" s="455" t="s">
        <v>2541</v>
      </c>
      <c r="O29" s="455" t="s">
        <v>391</v>
      </c>
    </row>
    <row r="30" spans="1:15" s="445" customFormat="1">
      <c r="A30" s="455" t="s">
        <v>315</v>
      </c>
      <c r="B30" s="489" t="s">
        <v>2881</v>
      </c>
      <c r="C30" s="513"/>
      <c r="D30" s="513"/>
      <c r="E30" s="513"/>
      <c r="F30" s="512" t="s">
        <v>2867</v>
      </c>
      <c r="G30" s="489" t="s">
        <v>2881</v>
      </c>
      <c r="H30" s="486" t="s">
        <v>450</v>
      </c>
      <c r="I30" s="489" t="s">
        <v>2969</v>
      </c>
      <c r="J30" s="486"/>
      <c r="K30" s="486"/>
      <c r="L30" s="512" t="s">
        <v>2868</v>
      </c>
      <c r="M30" s="518" t="s">
        <v>450</v>
      </c>
      <c r="N30" s="455" t="s">
        <v>1930</v>
      </c>
      <c r="O30" s="456" t="s">
        <v>1870</v>
      </c>
    </row>
    <row r="31" spans="1:15" s="445" customFormat="1">
      <c r="A31" s="455" t="s">
        <v>728</v>
      </c>
      <c r="B31" s="489" t="s">
        <v>2882</v>
      </c>
      <c r="C31" s="513"/>
      <c r="D31" s="513"/>
      <c r="E31" s="513"/>
      <c r="F31" s="512" t="s">
        <v>2867</v>
      </c>
      <c r="G31" s="489" t="s">
        <v>2882</v>
      </c>
      <c r="H31" s="486" t="s">
        <v>452</v>
      </c>
      <c r="I31" s="489" t="s">
        <v>2970</v>
      </c>
      <c r="J31" s="486"/>
      <c r="K31" s="486"/>
      <c r="L31" s="512" t="s">
        <v>2868</v>
      </c>
      <c r="M31" s="518" t="s">
        <v>452</v>
      </c>
      <c r="N31" s="455" t="s">
        <v>1930</v>
      </c>
      <c r="O31" s="456" t="s">
        <v>2013</v>
      </c>
    </row>
    <row r="32" spans="1:15" s="445" customFormat="1">
      <c r="A32" s="455" t="s">
        <v>733</v>
      </c>
      <c r="B32" s="488" t="s">
        <v>731</v>
      </c>
      <c r="C32" s="488"/>
      <c r="D32" s="488"/>
      <c r="E32" s="488"/>
      <c r="F32" s="515" t="s">
        <v>1928</v>
      </c>
      <c r="G32" s="488" t="s">
        <v>731</v>
      </c>
      <c r="H32" s="488" t="s">
        <v>731</v>
      </c>
      <c r="I32" s="488"/>
      <c r="J32" s="488"/>
      <c r="K32" s="488"/>
      <c r="L32" s="515" t="s">
        <v>1928</v>
      </c>
      <c r="M32" s="446" t="s">
        <v>731</v>
      </c>
      <c r="N32" s="446" t="s">
        <v>556</v>
      </c>
      <c r="O32" s="446" t="s">
        <v>731</v>
      </c>
    </row>
    <row r="33" spans="1:16" s="445" customFormat="1">
      <c r="A33" s="455" t="s">
        <v>737</v>
      </c>
      <c r="B33" s="489" t="s">
        <v>2883</v>
      </c>
      <c r="C33" s="513"/>
      <c r="D33" s="513"/>
      <c r="E33" s="513"/>
      <c r="F33" s="512" t="s">
        <v>2867</v>
      </c>
      <c r="G33" s="489" t="s">
        <v>2883</v>
      </c>
      <c r="H33" s="486" t="s">
        <v>2884</v>
      </c>
      <c r="I33" s="486"/>
      <c r="J33" s="489" t="s">
        <v>559</v>
      </c>
      <c r="K33" s="489" t="s">
        <v>560</v>
      </c>
      <c r="L33" s="512" t="s">
        <v>2885</v>
      </c>
      <c r="M33" s="518" t="s">
        <v>2536</v>
      </c>
      <c r="N33" s="455" t="s">
        <v>1931</v>
      </c>
      <c r="O33" s="457" t="s">
        <v>2588</v>
      </c>
    </row>
    <row r="34" spans="1:16" s="445" customFormat="1">
      <c r="A34" s="455" t="s">
        <v>1560</v>
      </c>
      <c r="B34" s="489" t="s">
        <v>2886</v>
      </c>
      <c r="C34" s="513"/>
      <c r="D34" s="513"/>
      <c r="E34" s="513"/>
      <c r="F34" s="512" t="s">
        <v>2867</v>
      </c>
      <c r="G34" s="489" t="s">
        <v>2971</v>
      </c>
      <c r="H34" s="486" t="s">
        <v>2887</v>
      </c>
      <c r="I34" s="486"/>
      <c r="J34" s="489" t="s">
        <v>561</v>
      </c>
      <c r="K34" s="489" t="s">
        <v>562</v>
      </c>
      <c r="L34" s="512" t="s">
        <v>2885</v>
      </c>
      <c r="M34" s="518" t="s">
        <v>1904</v>
      </c>
      <c r="N34" s="455" t="s">
        <v>1931</v>
      </c>
      <c r="O34" s="457" t="s">
        <v>2589</v>
      </c>
    </row>
    <row r="35" spans="1:16" s="445" customFormat="1">
      <c r="A35" s="455" t="s">
        <v>1342</v>
      </c>
      <c r="B35" s="489" t="s">
        <v>2888</v>
      </c>
      <c r="C35" s="513"/>
      <c r="D35" s="513"/>
      <c r="E35" s="513"/>
      <c r="F35" s="512" t="s">
        <v>2867</v>
      </c>
      <c r="G35" s="489" t="s">
        <v>2888</v>
      </c>
      <c r="H35" s="489" t="s">
        <v>2972</v>
      </c>
      <c r="I35" s="486"/>
      <c r="J35" s="486"/>
      <c r="K35" s="493"/>
      <c r="L35" s="512" t="s">
        <v>2885</v>
      </c>
      <c r="M35" s="375" t="s">
        <v>2992</v>
      </c>
      <c r="N35" s="455" t="s">
        <v>1931</v>
      </c>
      <c r="O35" s="458" t="s">
        <v>2338</v>
      </c>
      <c r="P35" s="490"/>
    </row>
    <row r="36" spans="1:16" s="445" customFormat="1">
      <c r="A36" s="455" t="s">
        <v>1346</v>
      </c>
      <c r="B36" s="489" t="s">
        <v>2889</v>
      </c>
      <c r="C36" s="513"/>
      <c r="D36" s="513"/>
      <c r="E36" s="513"/>
      <c r="F36" s="512" t="s">
        <v>2867</v>
      </c>
      <c r="G36" s="489" t="s">
        <v>2889</v>
      </c>
      <c r="H36" s="486" t="s">
        <v>391</v>
      </c>
      <c r="I36" s="486"/>
      <c r="J36" s="486"/>
      <c r="K36" s="486"/>
      <c r="L36" s="512" t="s">
        <v>2867</v>
      </c>
      <c r="M36" s="556" t="s">
        <v>391</v>
      </c>
      <c r="N36" s="455" t="s">
        <v>2541</v>
      </c>
      <c r="O36" s="455" t="s">
        <v>391</v>
      </c>
    </row>
    <row r="37" spans="1:16" s="445" customFormat="1">
      <c r="A37" s="455" t="s">
        <v>325</v>
      </c>
      <c r="B37" s="489" t="s">
        <v>2890</v>
      </c>
      <c r="C37" s="513"/>
      <c r="D37" s="513"/>
      <c r="E37" s="513"/>
      <c r="F37" s="512" t="s">
        <v>2867</v>
      </c>
      <c r="G37" s="489" t="s">
        <v>2890</v>
      </c>
      <c r="H37" s="486" t="s">
        <v>2973</v>
      </c>
      <c r="I37" s="486"/>
      <c r="J37" s="489" t="s">
        <v>1080</v>
      </c>
      <c r="K37" s="489" t="s">
        <v>1081</v>
      </c>
      <c r="L37" s="512" t="s">
        <v>2891</v>
      </c>
      <c r="M37" s="518" t="s">
        <v>1079</v>
      </c>
      <c r="N37" s="455" t="s">
        <v>1932</v>
      </c>
      <c r="O37" s="459" t="s">
        <v>2584</v>
      </c>
    </row>
    <row r="38" spans="1:16" s="445" customFormat="1">
      <c r="A38" s="455" t="s">
        <v>328</v>
      </c>
      <c r="B38" s="489" t="s">
        <v>2892</v>
      </c>
      <c r="C38" s="513"/>
      <c r="D38" s="513"/>
      <c r="E38" s="513"/>
      <c r="F38" s="512" t="s">
        <v>2867</v>
      </c>
      <c r="G38" s="489" t="s">
        <v>2892</v>
      </c>
      <c r="H38" s="486" t="s">
        <v>2974</v>
      </c>
      <c r="I38" s="486"/>
      <c r="J38" s="489" t="s">
        <v>1083</v>
      </c>
      <c r="K38" s="489" t="s">
        <v>634</v>
      </c>
      <c r="L38" s="512" t="s">
        <v>2891</v>
      </c>
      <c r="M38" s="518" t="s">
        <v>1082</v>
      </c>
      <c r="N38" s="455" t="s">
        <v>1932</v>
      </c>
      <c r="O38" s="459" t="s">
        <v>2585</v>
      </c>
    </row>
    <row r="39" spans="1:16" s="445" customFormat="1">
      <c r="A39" s="455" t="s">
        <v>333</v>
      </c>
      <c r="B39" s="489" t="s">
        <v>2976</v>
      </c>
      <c r="C39" s="513"/>
      <c r="D39" s="513"/>
      <c r="E39" s="513"/>
      <c r="F39" s="512" t="s">
        <v>2867</v>
      </c>
      <c r="G39" s="489" t="s">
        <v>2976</v>
      </c>
      <c r="H39" s="489" t="s">
        <v>2975</v>
      </c>
      <c r="I39" s="486"/>
      <c r="J39" s="486"/>
      <c r="K39" s="493"/>
      <c r="L39" s="512" t="s">
        <v>2891</v>
      </c>
      <c r="M39" s="375" t="s">
        <v>2977</v>
      </c>
      <c r="N39" s="455" t="s">
        <v>1932</v>
      </c>
      <c r="O39" s="457" t="s">
        <v>2978</v>
      </c>
      <c r="P39" s="490"/>
    </row>
    <row r="40" spans="1:16" s="445" customFormat="1">
      <c r="A40" s="455" t="s">
        <v>339</v>
      </c>
      <c r="B40" s="489" t="s">
        <v>2893</v>
      </c>
      <c r="C40" s="513"/>
      <c r="D40" s="513"/>
      <c r="E40" s="513"/>
      <c r="F40" s="512" t="s">
        <v>2867</v>
      </c>
      <c r="G40" s="489" t="s">
        <v>2893</v>
      </c>
      <c r="H40" s="486" t="s">
        <v>458</v>
      </c>
      <c r="I40" s="486"/>
      <c r="J40" s="489" t="s">
        <v>648</v>
      </c>
      <c r="K40" s="489" t="s">
        <v>649</v>
      </c>
      <c r="L40" s="512" t="s">
        <v>2891</v>
      </c>
      <c r="M40" s="375" t="s">
        <v>458</v>
      </c>
      <c r="N40" s="455" t="s">
        <v>1932</v>
      </c>
      <c r="O40" s="491" t="s">
        <v>2597</v>
      </c>
    </row>
    <row r="41" spans="1:16" s="445" customFormat="1">
      <c r="A41" s="455" t="s">
        <v>344</v>
      </c>
      <c r="B41" s="489" t="s">
        <v>2894</v>
      </c>
      <c r="C41" s="513"/>
      <c r="D41" s="513"/>
      <c r="E41" s="513"/>
      <c r="F41" s="512" t="s">
        <v>2867</v>
      </c>
      <c r="G41" s="489" t="s">
        <v>2894</v>
      </c>
      <c r="H41" s="486" t="s">
        <v>460</v>
      </c>
      <c r="I41" s="486"/>
      <c r="J41" s="489" t="s">
        <v>650</v>
      </c>
      <c r="K41" s="489" t="s">
        <v>651</v>
      </c>
      <c r="L41" s="512" t="s">
        <v>2891</v>
      </c>
      <c r="M41" s="375" t="s">
        <v>460</v>
      </c>
      <c r="N41" s="455" t="s">
        <v>1932</v>
      </c>
      <c r="O41" s="491" t="s">
        <v>2587</v>
      </c>
    </row>
    <row r="42" spans="1:16" s="445" customFormat="1">
      <c r="A42" s="455" t="s">
        <v>346</v>
      </c>
      <c r="B42" s="488" t="s">
        <v>731</v>
      </c>
      <c r="C42" s="488"/>
      <c r="D42" s="488"/>
      <c r="E42" s="488"/>
      <c r="F42" s="515" t="s">
        <v>1928</v>
      </c>
      <c r="G42" s="488" t="s">
        <v>731</v>
      </c>
      <c r="H42" s="488" t="s">
        <v>731</v>
      </c>
      <c r="I42" s="488"/>
      <c r="J42" s="488"/>
      <c r="K42" s="488"/>
      <c r="L42" s="515" t="s">
        <v>1928</v>
      </c>
      <c r="M42" s="446" t="s">
        <v>731</v>
      </c>
      <c r="N42" s="446" t="s">
        <v>556</v>
      </c>
      <c r="O42" s="446" t="s">
        <v>731</v>
      </c>
    </row>
    <row r="43" spans="1:16" s="445" customFormat="1">
      <c r="A43" s="455" t="s">
        <v>350</v>
      </c>
      <c r="B43" s="489" t="s">
        <v>2895</v>
      </c>
      <c r="C43" s="513"/>
      <c r="D43" s="513"/>
      <c r="E43" s="513"/>
      <c r="F43" s="512" t="s">
        <v>2867</v>
      </c>
      <c r="G43" s="489" t="s">
        <v>2895</v>
      </c>
      <c r="H43" s="486" t="s">
        <v>462</v>
      </c>
      <c r="I43" s="486"/>
      <c r="J43" s="489" t="s">
        <v>652</v>
      </c>
      <c r="K43" s="489" t="s">
        <v>653</v>
      </c>
      <c r="L43" s="512" t="s">
        <v>2891</v>
      </c>
      <c r="M43" s="375" t="s">
        <v>462</v>
      </c>
      <c r="N43" s="455" t="s">
        <v>1932</v>
      </c>
      <c r="O43" s="491" t="s">
        <v>2596</v>
      </c>
    </row>
    <row r="44" spans="1:16" s="445" customFormat="1">
      <c r="A44" s="455" t="s">
        <v>1500</v>
      </c>
      <c r="B44" s="489" t="s">
        <v>2896</v>
      </c>
      <c r="C44" s="513"/>
      <c r="D44" s="513"/>
      <c r="E44" s="513"/>
      <c r="F44" s="512" t="s">
        <v>2867</v>
      </c>
      <c r="G44" s="489" t="s">
        <v>2896</v>
      </c>
      <c r="H44" s="486" t="s">
        <v>464</v>
      </c>
      <c r="I44" s="486"/>
      <c r="J44" s="489" t="s">
        <v>654</v>
      </c>
      <c r="K44" s="489" t="s">
        <v>655</v>
      </c>
      <c r="L44" s="512" t="s">
        <v>2891</v>
      </c>
      <c r="M44" s="375" t="s">
        <v>464</v>
      </c>
      <c r="N44" s="455" t="s">
        <v>1932</v>
      </c>
      <c r="O44" s="491" t="s">
        <v>2594</v>
      </c>
    </row>
    <row r="45" spans="1:16" s="445" customFormat="1">
      <c r="A45" s="455" t="s">
        <v>1505</v>
      </c>
      <c r="B45" s="489" t="s">
        <v>2897</v>
      </c>
      <c r="C45" s="513"/>
      <c r="D45" s="513"/>
      <c r="E45" s="513"/>
      <c r="F45" s="512" t="s">
        <v>2867</v>
      </c>
      <c r="G45" s="489" t="s">
        <v>2897</v>
      </c>
      <c r="H45" s="486" t="s">
        <v>466</v>
      </c>
      <c r="I45" s="486"/>
      <c r="J45" s="489" t="s">
        <v>656</v>
      </c>
      <c r="K45" s="489" t="s">
        <v>657</v>
      </c>
      <c r="L45" s="512" t="s">
        <v>2891</v>
      </c>
      <c r="M45" s="375" t="s">
        <v>466</v>
      </c>
      <c r="N45" s="455" t="s">
        <v>1932</v>
      </c>
      <c r="O45" s="491" t="s">
        <v>2595</v>
      </c>
    </row>
    <row r="46" spans="1:16" s="445" customFormat="1">
      <c r="A46" s="455" t="s">
        <v>286</v>
      </c>
      <c r="B46" s="489" t="s">
        <v>2898</v>
      </c>
      <c r="C46" s="513"/>
      <c r="D46" s="513"/>
      <c r="E46" s="513"/>
      <c r="F46" s="512" t="s">
        <v>2867</v>
      </c>
      <c r="G46" s="489" t="s">
        <v>2898</v>
      </c>
      <c r="H46" s="486" t="s">
        <v>391</v>
      </c>
      <c r="I46" s="486"/>
      <c r="J46" s="486"/>
      <c r="K46" s="486"/>
      <c r="L46" s="512" t="s">
        <v>2867</v>
      </c>
      <c r="M46" s="556" t="s">
        <v>391</v>
      </c>
      <c r="N46" s="455" t="s">
        <v>2541</v>
      </c>
      <c r="O46" s="455" t="s">
        <v>391</v>
      </c>
    </row>
    <row r="47" spans="1:16" s="445" customFormat="1">
      <c r="A47" s="455" t="s">
        <v>290</v>
      </c>
      <c r="B47" s="489" t="s">
        <v>2899</v>
      </c>
      <c r="C47" s="513"/>
      <c r="D47" s="513"/>
      <c r="E47" s="513"/>
      <c r="F47" s="512" t="s">
        <v>2867</v>
      </c>
      <c r="G47" s="489" t="s">
        <v>2899</v>
      </c>
      <c r="H47" s="486" t="s">
        <v>468</v>
      </c>
      <c r="I47" s="486"/>
      <c r="J47" s="489" t="s">
        <v>658</v>
      </c>
      <c r="K47" s="489" t="s">
        <v>659</v>
      </c>
      <c r="L47" s="512" t="s">
        <v>2891</v>
      </c>
      <c r="M47" s="375" t="s">
        <v>468</v>
      </c>
      <c r="N47" s="455" t="s">
        <v>1932</v>
      </c>
      <c r="O47" s="491" t="s">
        <v>2592</v>
      </c>
    </row>
    <row r="48" spans="1:16" s="445" customFormat="1">
      <c r="A48" s="455" t="s">
        <v>153</v>
      </c>
      <c r="B48" s="489" t="s">
        <v>2900</v>
      </c>
      <c r="C48" s="513"/>
      <c r="D48" s="513"/>
      <c r="E48" s="513"/>
      <c r="F48" s="512" t="s">
        <v>2867</v>
      </c>
      <c r="G48" s="489" t="s">
        <v>2900</v>
      </c>
      <c r="H48" s="486" t="s">
        <v>1067</v>
      </c>
      <c r="I48" s="486"/>
      <c r="J48" s="489" t="s">
        <v>660</v>
      </c>
      <c r="K48" s="489" t="s">
        <v>661</v>
      </c>
      <c r="L48" s="512" t="s">
        <v>2891</v>
      </c>
      <c r="M48" s="375" t="s">
        <v>1067</v>
      </c>
      <c r="N48" s="455" t="s">
        <v>1932</v>
      </c>
      <c r="O48" s="491" t="s">
        <v>2593</v>
      </c>
    </row>
    <row r="49" spans="1:16" s="445" customFormat="1">
      <c r="A49" s="455" t="s">
        <v>125</v>
      </c>
      <c r="B49" s="489" t="s">
        <v>2901</v>
      </c>
      <c r="C49" s="513"/>
      <c r="D49" s="513"/>
      <c r="E49" s="513"/>
      <c r="F49" s="512" t="s">
        <v>2867</v>
      </c>
      <c r="G49" s="489" t="s">
        <v>2901</v>
      </c>
      <c r="H49" s="486" t="s">
        <v>391</v>
      </c>
      <c r="I49" s="486"/>
      <c r="J49" s="486"/>
      <c r="K49" s="486"/>
      <c r="L49" s="512" t="s">
        <v>2867</v>
      </c>
      <c r="M49" s="556" t="s">
        <v>391</v>
      </c>
      <c r="N49" s="455" t="s">
        <v>2541</v>
      </c>
      <c r="O49" s="455" t="s">
        <v>391</v>
      </c>
    </row>
    <row r="50" spans="1:16" s="445" customFormat="1">
      <c r="A50" s="455" t="s">
        <v>129</v>
      </c>
      <c r="B50" s="489" t="s">
        <v>2902</v>
      </c>
      <c r="C50" s="513"/>
      <c r="D50" s="513"/>
      <c r="E50" s="513"/>
      <c r="F50" s="512" t="s">
        <v>2867</v>
      </c>
      <c r="G50" s="489" t="s">
        <v>2902</v>
      </c>
      <c r="H50" s="486" t="s">
        <v>1069</v>
      </c>
      <c r="I50" s="486"/>
      <c r="J50" s="489" t="s">
        <v>662</v>
      </c>
      <c r="K50" s="489" t="s">
        <v>663</v>
      </c>
      <c r="L50" s="512" t="s">
        <v>2891</v>
      </c>
      <c r="M50" s="375" t="s">
        <v>1069</v>
      </c>
      <c r="N50" s="455" t="s">
        <v>1932</v>
      </c>
      <c r="O50" s="491" t="s">
        <v>2590</v>
      </c>
    </row>
    <row r="51" spans="1:16" s="445" customFormat="1">
      <c r="A51" s="455" t="s">
        <v>777</v>
      </c>
      <c r="B51" s="489" t="s">
        <v>2903</v>
      </c>
      <c r="C51" s="513"/>
      <c r="D51" s="513"/>
      <c r="E51" s="513"/>
      <c r="F51" s="512" t="s">
        <v>2867</v>
      </c>
      <c r="G51" s="489" t="s">
        <v>2903</v>
      </c>
      <c r="H51" s="486" t="s">
        <v>1071</v>
      </c>
      <c r="I51" s="486"/>
      <c r="J51" s="489" t="s">
        <v>664</v>
      </c>
      <c r="K51" s="489" t="s">
        <v>665</v>
      </c>
      <c r="L51" s="512" t="s">
        <v>2891</v>
      </c>
      <c r="M51" s="375" t="s">
        <v>1071</v>
      </c>
      <c r="N51" s="455" t="s">
        <v>1932</v>
      </c>
      <c r="O51" s="491" t="s">
        <v>2591</v>
      </c>
    </row>
    <row r="52" spans="1:16" s="445" customFormat="1">
      <c r="A52" s="455" t="s">
        <v>782</v>
      </c>
      <c r="B52" s="488" t="s">
        <v>731</v>
      </c>
      <c r="C52" s="488"/>
      <c r="D52" s="488"/>
      <c r="E52" s="488"/>
      <c r="F52" s="515" t="s">
        <v>1928</v>
      </c>
      <c r="G52" s="488" t="s">
        <v>731</v>
      </c>
      <c r="H52" s="488" t="s">
        <v>731</v>
      </c>
      <c r="I52" s="488"/>
      <c r="J52" s="488"/>
      <c r="K52" s="488"/>
      <c r="L52" s="515" t="s">
        <v>1928</v>
      </c>
      <c r="M52" s="446" t="s">
        <v>731</v>
      </c>
      <c r="N52" s="446" t="s">
        <v>556</v>
      </c>
      <c r="O52" s="446" t="s">
        <v>731</v>
      </c>
    </row>
    <row r="53" spans="1:16" s="445" customFormat="1">
      <c r="A53" s="455" t="s">
        <v>788</v>
      </c>
      <c r="B53" s="489" t="s">
        <v>2904</v>
      </c>
      <c r="C53" s="489" t="s">
        <v>2905</v>
      </c>
      <c r="D53" s="518"/>
      <c r="E53" s="518"/>
      <c r="F53" s="512" t="s">
        <v>2906</v>
      </c>
      <c r="G53" s="489" t="s">
        <v>2904</v>
      </c>
      <c r="H53" s="489" t="s">
        <v>2904</v>
      </c>
      <c r="I53" s="518"/>
      <c r="J53" s="518"/>
      <c r="K53" s="518"/>
      <c r="L53" s="512" t="s">
        <v>1933</v>
      </c>
      <c r="M53" s="375" t="s">
        <v>1885</v>
      </c>
      <c r="N53" s="455" t="s">
        <v>666</v>
      </c>
      <c r="O53" s="492" t="s">
        <v>1885</v>
      </c>
    </row>
    <row r="54" spans="1:16" s="445" customFormat="1">
      <c r="A54" s="455" t="s">
        <v>794</v>
      </c>
      <c r="B54" s="489" t="s">
        <v>2907</v>
      </c>
      <c r="C54" s="489" t="s">
        <v>2908</v>
      </c>
      <c r="D54" s="518"/>
      <c r="E54" s="518"/>
      <c r="F54" s="512" t="s">
        <v>2906</v>
      </c>
      <c r="G54" s="489" t="s">
        <v>2907</v>
      </c>
      <c r="H54" s="489" t="s">
        <v>2907</v>
      </c>
      <c r="I54" s="518"/>
      <c r="J54" s="518"/>
      <c r="K54" s="518"/>
      <c r="L54" s="512" t="s">
        <v>1933</v>
      </c>
      <c r="M54" s="375" t="s">
        <v>1886</v>
      </c>
      <c r="N54" s="455" t="s">
        <v>666</v>
      </c>
      <c r="O54" s="492" t="s">
        <v>1886</v>
      </c>
    </row>
    <row r="55" spans="1:16" s="445" customFormat="1">
      <c r="A55" s="455" t="s">
        <v>800</v>
      </c>
      <c r="B55" s="489" t="s">
        <v>2909</v>
      </c>
      <c r="C55" s="513"/>
      <c r="D55" s="513"/>
      <c r="E55" s="513"/>
      <c r="F55" s="512" t="s">
        <v>2736</v>
      </c>
      <c r="G55" s="489" t="s">
        <v>2909</v>
      </c>
      <c r="H55" s="489" t="s">
        <v>2909</v>
      </c>
      <c r="I55" s="518"/>
      <c r="J55" s="518"/>
      <c r="K55" s="518"/>
      <c r="L55" s="512" t="s">
        <v>2736</v>
      </c>
      <c r="M55" s="375" t="s">
        <v>1791</v>
      </c>
      <c r="N55" s="455" t="s">
        <v>667</v>
      </c>
      <c r="O55" s="456" t="s">
        <v>2581</v>
      </c>
      <c r="P55" s="490"/>
    </row>
    <row r="56" spans="1:16" s="445" customFormat="1">
      <c r="A56" s="455" t="s">
        <v>807</v>
      </c>
      <c r="B56" s="489" t="s">
        <v>2910</v>
      </c>
      <c r="C56" s="489" t="s">
        <v>2911</v>
      </c>
      <c r="D56" s="518"/>
      <c r="E56" s="518"/>
      <c r="F56" s="512" t="s">
        <v>2912</v>
      </c>
      <c r="G56" s="489" t="s">
        <v>2910</v>
      </c>
      <c r="H56" s="489" t="s">
        <v>2910</v>
      </c>
      <c r="I56" s="518"/>
      <c r="J56" s="518"/>
      <c r="K56" s="518"/>
      <c r="L56" s="512" t="s">
        <v>1933</v>
      </c>
      <c r="M56" s="375" t="s">
        <v>1887</v>
      </c>
      <c r="N56" s="455" t="s">
        <v>666</v>
      </c>
      <c r="O56" s="492" t="s">
        <v>1887</v>
      </c>
    </row>
    <row r="57" spans="1:16" s="445" customFormat="1">
      <c r="A57" s="455" t="s">
        <v>813</v>
      </c>
      <c r="B57" s="489" t="s">
        <v>1256</v>
      </c>
      <c r="C57" s="489" t="s">
        <v>2913</v>
      </c>
      <c r="D57" s="518"/>
      <c r="E57" s="518"/>
      <c r="F57" s="512" t="s">
        <v>2912</v>
      </c>
      <c r="G57" s="489" t="s">
        <v>1256</v>
      </c>
      <c r="H57" s="489" t="s">
        <v>1256</v>
      </c>
      <c r="I57" s="518"/>
      <c r="J57" s="518"/>
      <c r="K57" s="518"/>
      <c r="L57" s="512" t="s">
        <v>1933</v>
      </c>
      <c r="M57" s="375" t="s">
        <v>1888</v>
      </c>
      <c r="N57" s="455" t="s">
        <v>666</v>
      </c>
      <c r="O57" s="492" t="s">
        <v>1888</v>
      </c>
    </row>
    <row r="58" spans="1:16" s="445" customFormat="1">
      <c r="A58" s="455" t="s">
        <v>870</v>
      </c>
      <c r="B58" s="489" t="s">
        <v>2914</v>
      </c>
      <c r="C58" s="513"/>
      <c r="D58" s="513"/>
      <c r="E58" s="513"/>
      <c r="F58" s="512" t="s">
        <v>2736</v>
      </c>
      <c r="G58" s="489" t="s">
        <v>2914</v>
      </c>
      <c r="H58" s="489" t="s">
        <v>2914</v>
      </c>
      <c r="I58" s="518"/>
      <c r="J58" s="518"/>
      <c r="K58" s="518"/>
      <c r="L58" s="512" t="s">
        <v>2736</v>
      </c>
      <c r="M58" s="375" t="s">
        <v>1792</v>
      </c>
      <c r="N58" s="455" t="s">
        <v>667</v>
      </c>
      <c r="O58" s="456" t="s">
        <v>2581</v>
      </c>
      <c r="P58" s="490"/>
    </row>
    <row r="59" spans="1:16" s="445" customFormat="1">
      <c r="A59" s="455" t="s">
        <v>877</v>
      </c>
      <c r="B59" s="489" t="s">
        <v>2915</v>
      </c>
      <c r="C59" s="489" t="s">
        <v>2916</v>
      </c>
      <c r="D59" s="518"/>
      <c r="E59" s="489" t="s">
        <v>2917</v>
      </c>
      <c r="F59" s="512" t="s">
        <v>2906</v>
      </c>
      <c r="G59" s="489" t="s">
        <v>2915</v>
      </c>
      <c r="H59" s="489" t="s">
        <v>2915</v>
      </c>
      <c r="I59" s="518"/>
      <c r="J59" s="518"/>
      <c r="K59" s="518"/>
      <c r="L59" s="512" t="s">
        <v>1933</v>
      </c>
      <c r="M59" s="375" t="s">
        <v>1889</v>
      </c>
      <c r="N59" s="455" t="s">
        <v>666</v>
      </c>
      <c r="O59" s="492" t="s">
        <v>1889</v>
      </c>
    </row>
    <row r="60" spans="1:16" s="445" customFormat="1">
      <c r="A60" s="455" t="s">
        <v>819</v>
      </c>
      <c r="B60" s="489" t="s">
        <v>1257</v>
      </c>
      <c r="C60" s="489" t="s">
        <v>2966</v>
      </c>
      <c r="D60" s="518"/>
      <c r="E60" s="489" t="s">
        <v>2918</v>
      </c>
      <c r="F60" s="512" t="s">
        <v>2906</v>
      </c>
      <c r="G60" s="489" t="s">
        <v>1257</v>
      </c>
      <c r="H60" s="489" t="s">
        <v>1257</v>
      </c>
      <c r="I60" s="518"/>
      <c r="J60" s="518"/>
      <c r="K60" s="518"/>
      <c r="L60" s="512" t="s">
        <v>1933</v>
      </c>
      <c r="M60" s="375" t="s">
        <v>1890</v>
      </c>
      <c r="N60" s="455" t="s">
        <v>666</v>
      </c>
      <c r="O60" s="492" t="s">
        <v>1890</v>
      </c>
    </row>
    <row r="61" spans="1:16" s="445" customFormat="1">
      <c r="A61" s="455" t="s">
        <v>370</v>
      </c>
      <c r="B61" s="488" t="s">
        <v>731</v>
      </c>
      <c r="C61" s="488"/>
      <c r="D61" s="488"/>
      <c r="E61" s="488"/>
      <c r="F61" s="515" t="s">
        <v>1928</v>
      </c>
      <c r="G61" s="488" t="s">
        <v>731</v>
      </c>
      <c r="H61" s="488" t="s">
        <v>731</v>
      </c>
      <c r="I61" s="488"/>
      <c r="J61" s="488"/>
      <c r="K61" s="488"/>
      <c r="L61" s="515" t="s">
        <v>1928</v>
      </c>
      <c r="M61" s="446" t="s">
        <v>731</v>
      </c>
      <c r="N61" s="446" t="s">
        <v>556</v>
      </c>
      <c r="O61" s="446" t="s">
        <v>731</v>
      </c>
    </row>
    <row r="62" spans="1:16" s="445" customFormat="1">
      <c r="A62" s="455" t="s">
        <v>376</v>
      </c>
      <c r="B62" s="489" t="s">
        <v>377</v>
      </c>
      <c r="C62" s="493"/>
      <c r="D62" s="489" t="s">
        <v>2964</v>
      </c>
      <c r="E62" s="489" t="s">
        <v>2919</v>
      </c>
      <c r="F62" s="512" t="s">
        <v>2920</v>
      </c>
      <c r="G62" s="489" t="s">
        <v>377</v>
      </c>
      <c r="H62" s="489" t="s">
        <v>377</v>
      </c>
      <c r="I62" s="518"/>
      <c r="J62" s="518"/>
      <c r="K62" s="518"/>
      <c r="L62" s="512" t="s">
        <v>1933</v>
      </c>
      <c r="M62" s="375" t="s">
        <v>377</v>
      </c>
      <c r="N62" s="455" t="s">
        <v>666</v>
      </c>
      <c r="O62" s="492" t="s">
        <v>377</v>
      </c>
    </row>
    <row r="63" spans="1:16" s="445" customFormat="1">
      <c r="A63" s="455" t="s">
        <v>383</v>
      </c>
      <c r="B63" s="489" t="s">
        <v>384</v>
      </c>
      <c r="C63" s="513"/>
      <c r="D63" s="513"/>
      <c r="E63" s="513"/>
      <c r="F63" s="512" t="s">
        <v>1933</v>
      </c>
      <c r="G63" s="489" t="s">
        <v>384</v>
      </c>
      <c r="H63" s="489" t="s">
        <v>384</v>
      </c>
      <c r="I63" s="518"/>
      <c r="J63" s="518"/>
      <c r="K63" s="518"/>
      <c r="L63" s="512" t="s">
        <v>1933</v>
      </c>
      <c r="M63" s="375" t="s">
        <v>384</v>
      </c>
      <c r="N63" s="455" t="s">
        <v>666</v>
      </c>
      <c r="O63" s="492" t="s">
        <v>384</v>
      </c>
    </row>
    <row r="64" spans="1:16" s="445" customFormat="1">
      <c r="A64" s="455" t="s">
        <v>390</v>
      </c>
      <c r="B64" s="513" t="s">
        <v>391</v>
      </c>
      <c r="C64" s="513"/>
      <c r="D64" s="513"/>
      <c r="E64" s="513"/>
      <c r="F64" s="512" t="s">
        <v>2725</v>
      </c>
      <c r="G64" s="513" t="s">
        <v>391</v>
      </c>
      <c r="H64" s="513" t="s">
        <v>391</v>
      </c>
      <c r="I64" s="513"/>
      <c r="J64" s="513"/>
      <c r="K64" s="513"/>
      <c r="L64" s="512" t="s">
        <v>2725</v>
      </c>
      <c r="M64" s="556" t="s">
        <v>391</v>
      </c>
      <c r="N64" s="455" t="s">
        <v>668</v>
      </c>
      <c r="O64" s="455" t="s">
        <v>391</v>
      </c>
    </row>
    <row r="65" spans="1:15" s="445" customFormat="1">
      <c r="A65" s="455" t="s">
        <v>395</v>
      </c>
      <c r="B65" s="513" t="s">
        <v>21</v>
      </c>
      <c r="C65" s="513"/>
      <c r="D65" s="513"/>
      <c r="E65" s="513"/>
      <c r="F65" s="512" t="s">
        <v>2725</v>
      </c>
      <c r="G65" s="513" t="s">
        <v>21</v>
      </c>
      <c r="H65" s="513" t="s">
        <v>21</v>
      </c>
      <c r="I65" s="513"/>
      <c r="J65" s="513"/>
      <c r="K65" s="513"/>
      <c r="L65" s="512" t="s">
        <v>2725</v>
      </c>
      <c r="M65" s="556" t="s">
        <v>669</v>
      </c>
      <c r="N65" s="455" t="s">
        <v>668</v>
      </c>
      <c r="O65" s="455" t="s">
        <v>669</v>
      </c>
    </row>
    <row r="66" spans="1:15" s="445" customFormat="1">
      <c r="A66" s="455" t="s">
        <v>399</v>
      </c>
      <c r="B66" s="489" t="s">
        <v>2921</v>
      </c>
      <c r="C66" s="513"/>
      <c r="D66" s="513"/>
      <c r="E66" s="513"/>
      <c r="F66" s="512" t="s">
        <v>1933</v>
      </c>
      <c r="G66" s="489" t="s">
        <v>2921</v>
      </c>
      <c r="H66" s="489" t="s">
        <v>2921</v>
      </c>
      <c r="I66" s="518"/>
      <c r="J66" s="518"/>
      <c r="K66" s="518"/>
      <c r="L66" s="512" t="s">
        <v>1933</v>
      </c>
      <c r="M66" s="375" t="s">
        <v>1379</v>
      </c>
      <c r="N66" s="455" t="s">
        <v>666</v>
      </c>
      <c r="O66" s="518" t="s">
        <v>1379</v>
      </c>
    </row>
    <row r="67" spans="1:15" s="445" customFormat="1">
      <c r="A67" s="455" t="s">
        <v>403</v>
      </c>
      <c r="B67" s="489" t="s">
        <v>1259</v>
      </c>
      <c r="C67" s="513"/>
      <c r="D67" s="513"/>
      <c r="E67" s="513"/>
      <c r="F67" s="512" t="s">
        <v>1933</v>
      </c>
      <c r="G67" s="489" t="s">
        <v>1259</v>
      </c>
      <c r="H67" s="489" t="s">
        <v>1259</v>
      </c>
      <c r="I67" s="518"/>
      <c r="J67" s="518"/>
      <c r="K67" s="518"/>
      <c r="L67" s="512" t="s">
        <v>1933</v>
      </c>
      <c r="M67" s="375" t="s">
        <v>1381</v>
      </c>
      <c r="N67" s="455" t="s">
        <v>666</v>
      </c>
      <c r="O67" s="518" t="s">
        <v>1381</v>
      </c>
    </row>
    <row r="68" spans="1:15" s="445" customFormat="1">
      <c r="A68" s="455" t="s">
        <v>407</v>
      </c>
      <c r="B68" s="513" t="s">
        <v>21</v>
      </c>
      <c r="C68" s="513"/>
      <c r="D68" s="513"/>
      <c r="E68" s="513"/>
      <c r="F68" s="512" t="s">
        <v>2725</v>
      </c>
      <c r="G68" s="513" t="s">
        <v>21</v>
      </c>
      <c r="H68" s="513" t="s">
        <v>21</v>
      </c>
      <c r="I68" s="513"/>
      <c r="J68" s="513"/>
      <c r="K68" s="513"/>
      <c r="L68" s="512" t="s">
        <v>2725</v>
      </c>
      <c r="M68" s="375" t="s">
        <v>2432</v>
      </c>
      <c r="N68" s="455" t="s">
        <v>668</v>
      </c>
      <c r="O68" s="518" t="s">
        <v>2432</v>
      </c>
    </row>
    <row r="69" spans="1:15" s="445" customFormat="1">
      <c r="A69" s="455" t="s">
        <v>411</v>
      </c>
      <c r="B69" s="489" t="s">
        <v>2922</v>
      </c>
      <c r="C69" s="489" t="s">
        <v>2923</v>
      </c>
      <c r="D69" s="518"/>
      <c r="E69" s="518"/>
      <c r="F69" s="512" t="s">
        <v>2924</v>
      </c>
      <c r="G69" s="489" t="s">
        <v>2922</v>
      </c>
      <c r="H69" s="489" t="s">
        <v>2922</v>
      </c>
      <c r="I69" s="518"/>
      <c r="J69" s="518"/>
      <c r="K69" s="518"/>
      <c r="L69" s="512" t="s">
        <v>1933</v>
      </c>
      <c r="M69" s="375" t="s">
        <v>1384</v>
      </c>
      <c r="N69" s="455" t="s">
        <v>666</v>
      </c>
      <c r="O69" s="492" t="s">
        <v>1384</v>
      </c>
    </row>
    <row r="70" spans="1:15" s="445" customFormat="1">
      <c r="A70" s="455" t="s">
        <v>415</v>
      </c>
      <c r="B70" s="489" t="s">
        <v>1260</v>
      </c>
      <c r="C70" s="489" t="s">
        <v>2925</v>
      </c>
      <c r="D70" s="518"/>
      <c r="E70" s="518"/>
      <c r="F70" s="512" t="s">
        <v>2924</v>
      </c>
      <c r="G70" s="489" t="s">
        <v>1260</v>
      </c>
      <c r="H70" s="489" t="s">
        <v>1260</v>
      </c>
      <c r="I70" s="518"/>
      <c r="J70" s="518"/>
      <c r="K70" s="518"/>
      <c r="L70" s="512" t="s">
        <v>1933</v>
      </c>
      <c r="M70" s="375" t="s">
        <v>1510</v>
      </c>
      <c r="N70" s="455" t="s">
        <v>666</v>
      </c>
      <c r="O70" s="492" t="s">
        <v>1510</v>
      </c>
    </row>
    <row r="71" spans="1:15" s="445" customFormat="1">
      <c r="A71" s="455" t="s">
        <v>419</v>
      </c>
      <c r="B71" s="488" t="s">
        <v>731</v>
      </c>
      <c r="C71" s="488"/>
      <c r="D71" s="488"/>
      <c r="E71" s="488"/>
      <c r="F71" s="515" t="s">
        <v>1928</v>
      </c>
      <c r="G71" s="488" t="s">
        <v>731</v>
      </c>
      <c r="H71" s="488" t="s">
        <v>731</v>
      </c>
      <c r="I71" s="488"/>
      <c r="J71" s="488"/>
      <c r="K71" s="488"/>
      <c r="L71" s="515" t="s">
        <v>1928</v>
      </c>
      <c r="M71" s="446" t="s">
        <v>731</v>
      </c>
      <c r="N71" s="446" t="s">
        <v>556</v>
      </c>
      <c r="O71" s="446" t="s">
        <v>731</v>
      </c>
    </row>
    <row r="72" spans="1:15" s="445" customFormat="1">
      <c r="A72" s="455" t="s">
        <v>844</v>
      </c>
      <c r="B72" s="489" t="s">
        <v>2926</v>
      </c>
      <c r="C72" s="513"/>
      <c r="D72" s="513"/>
      <c r="E72" s="489" t="s">
        <v>2927</v>
      </c>
      <c r="F72" s="512" t="s">
        <v>1933</v>
      </c>
      <c r="G72" s="489" t="s">
        <v>2926</v>
      </c>
      <c r="H72" s="489" t="s">
        <v>2926</v>
      </c>
      <c r="I72" s="518"/>
      <c r="J72" s="518"/>
      <c r="K72" s="518"/>
      <c r="L72" s="512" t="s">
        <v>1933</v>
      </c>
      <c r="M72" s="375" t="s">
        <v>1512</v>
      </c>
      <c r="N72" s="455" t="s">
        <v>666</v>
      </c>
      <c r="O72" s="492" t="s">
        <v>1512</v>
      </c>
    </row>
    <row r="73" spans="1:15" s="445" customFormat="1">
      <c r="A73" s="455" t="s">
        <v>848</v>
      </c>
      <c r="B73" s="489" t="s">
        <v>1261</v>
      </c>
      <c r="C73" s="513"/>
      <c r="D73" s="513"/>
      <c r="E73" s="489" t="s">
        <v>2928</v>
      </c>
      <c r="F73" s="512" t="s">
        <v>1933</v>
      </c>
      <c r="G73" s="489" t="s">
        <v>1261</v>
      </c>
      <c r="H73" s="489" t="s">
        <v>1261</v>
      </c>
      <c r="I73" s="518"/>
      <c r="J73" s="518"/>
      <c r="K73" s="518"/>
      <c r="L73" s="512" t="s">
        <v>1933</v>
      </c>
      <c r="M73" s="375" t="s">
        <v>1514</v>
      </c>
      <c r="N73" s="455" t="s">
        <v>666</v>
      </c>
      <c r="O73" s="492" t="s">
        <v>1514</v>
      </c>
    </row>
    <row r="74" spans="1:15" s="445" customFormat="1">
      <c r="A74" s="455" t="s">
        <v>852</v>
      </c>
      <c r="B74" s="493"/>
      <c r="C74" s="489" t="s">
        <v>2929</v>
      </c>
      <c r="D74" s="489" t="s">
        <v>2965</v>
      </c>
      <c r="E74" s="518"/>
      <c r="F74" s="512" t="s">
        <v>2930</v>
      </c>
      <c r="G74" s="489" t="s">
        <v>2929</v>
      </c>
      <c r="H74" s="486" t="s">
        <v>1830</v>
      </c>
      <c r="I74" s="485"/>
      <c r="J74" s="486" t="s">
        <v>670</v>
      </c>
      <c r="K74" s="485"/>
      <c r="L74" s="512" t="s">
        <v>2931</v>
      </c>
      <c r="M74" s="556" t="s">
        <v>1390</v>
      </c>
      <c r="N74" s="458" t="s">
        <v>1928</v>
      </c>
      <c r="O74" s="455" t="s">
        <v>724</v>
      </c>
    </row>
    <row r="75" spans="1:15" s="445" customFormat="1">
      <c r="A75" s="455" t="s">
        <v>856</v>
      </c>
      <c r="B75" s="489" t="s">
        <v>2932</v>
      </c>
      <c r="C75" s="493"/>
      <c r="D75" s="489" t="s">
        <v>2963</v>
      </c>
      <c r="E75" s="489" t="s">
        <v>2933</v>
      </c>
      <c r="F75" s="512" t="s">
        <v>2920</v>
      </c>
      <c r="G75" s="489" t="s">
        <v>2932</v>
      </c>
      <c r="H75" s="489" t="s">
        <v>2932</v>
      </c>
      <c r="I75" s="518"/>
      <c r="J75" s="518"/>
      <c r="K75" s="518"/>
      <c r="L75" s="512" t="s">
        <v>1933</v>
      </c>
      <c r="M75" s="375" t="s">
        <v>1516</v>
      </c>
      <c r="N75" s="455" t="s">
        <v>666</v>
      </c>
      <c r="O75" s="492" t="s">
        <v>1516</v>
      </c>
    </row>
    <row r="76" spans="1:15" s="445" customFormat="1">
      <c r="A76" s="455" t="s">
        <v>860</v>
      </c>
      <c r="B76" s="489" t="s">
        <v>1262</v>
      </c>
      <c r="C76" s="513"/>
      <c r="D76" s="513"/>
      <c r="E76" s="513"/>
      <c r="F76" s="512" t="s">
        <v>1933</v>
      </c>
      <c r="G76" s="489" t="s">
        <v>1262</v>
      </c>
      <c r="H76" s="489" t="s">
        <v>1262</v>
      </c>
      <c r="I76" s="518"/>
      <c r="J76" s="518"/>
      <c r="K76" s="518"/>
      <c r="L76" s="512" t="s">
        <v>1933</v>
      </c>
      <c r="M76" s="375" t="s">
        <v>357</v>
      </c>
      <c r="N76" s="455" t="s">
        <v>666</v>
      </c>
      <c r="O76" s="492" t="s">
        <v>357</v>
      </c>
    </row>
    <row r="77" spans="1:15" s="445" customFormat="1">
      <c r="A77" s="455" t="s">
        <v>864</v>
      </c>
      <c r="B77" s="513" t="s">
        <v>1830</v>
      </c>
      <c r="C77" s="513"/>
      <c r="D77" s="513"/>
      <c r="E77" s="513"/>
      <c r="F77" s="512" t="s">
        <v>1928</v>
      </c>
      <c r="G77" s="513" t="s">
        <v>1830</v>
      </c>
      <c r="H77" s="513" t="s">
        <v>1830</v>
      </c>
      <c r="I77" s="513"/>
      <c r="J77" s="513"/>
      <c r="K77" s="513"/>
      <c r="L77" s="512" t="s">
        <v>1928</v>
      </c>
      <c r="M77" s="556" t="s">
        <v>1390</v>
      </c>
      <c r="N77" s="455" t="s">
        <v>556</v>
      </c>
      <c r="O77" s="455" t="s">
        <v>1830</v>
      </c>
    </row>
    <row r="78" spans="1:15" s="445" customFormat="1">
      <c r="A78" s="455" t="s">
        <v>720</v>
      </c>
      <c r="B78" s="513" t="s">
        <v>21</v>
      </c>
      <c r="C78" s="513"/>
      <c r="D78" s="513"/>
      <c r="E78" s="513"/>
      <c r="F78" s="512" t="s">
        <v>2725</v>
      </c>
      <c r="G78" s="513" t="s">
        <v>21</v>
      </c>
      <c r="H78" s="513" t="s">
        <v>21</v>
      </c>
      <c r="I78" s="513"/>
      <c r="J78" s="513"/>
      <c r="K78" s="513"/>
      <c r="L78" s="512" t="s">
        <v>2725</v>
      </c>
      <c r="M78" s="556" t="s">
        <v>669</v>
      </c>
      <c r="N78" s="455" t="s">
        <v>668</v>
      </c>
      <c r="O78" s="455" t="s">
        <v>391</v>
      </c>
    </row>
    <row r="79" spans="1:15" s="445" customFormat="1">
      <c r="A79" s="455" t="s">
        <v>881</v>
      </c>
      <c r="B79" s="489" t="s">
        <v>2934</v>
      </c>
      <c r="C79" s="489" t="s">
        <v>2935</v>
      </c>
      <c r="D79" s="518"/>
      <c r="E79" s="518"/>
      <c r="F79" s="512" t="s">
        <v>2936</v>
      </c>
      <c r="G79" s="489" t="s">
        <v>2934</v>
      </c>
      <c r="H79" s="489" t="s">
        <v>2934</v>
      </c>
      <c r="I79" s="518"/>
      <c r="J79" s="518"/>
      <c r="K79" s="518"/>
      <c r="L79" s="512" t="s">
        <v>1933</v>
      </c>
      <c r="M79" s="567" t="s">
        <v>360</v>
      </c>
      <c r="N79" s="455" t="s">
        <v>666</v>
      </c>
      <c r="O79" s="456" t="s">
        <v>1870</v>
      </c>
    </row>
    <row r="80" spans="1:15" s="445" customFormat="1">
      <c r="A80" s="455" t="s">
        <v>885</v>
      </c>
      <c r="B80" s="489" t="s">
        <v>1263</v>
      </c>
      <c r="C80" s="489" t="s">
        <v>2937</v>
      </c>
      <c r="D80" s="518"/>
      <c r="E80" s="518"/>
      <c r="F80" s="512" t="s">
        <v>2936</v>
      </c>
      <c r="G80" s="489" t="s">
        <v>1263</v>
      </c>
      <c r="H80" s="489" t="s">
        <v>1263</v>
      </c>
      <c r="I80" s="518"/>
      <c r="J80" s="518"/>
      <c r="K80" s="518"/>
      <c r="L80" s="512" t="s">
        <v>1933</v>
      </c>
      <c r="M80" s="567" t="s">
        <v>362</v>
      </c>
      <c r="N80" s="455" t="s">
        <v>666</v>
      </c>
      <c r="O80" s="456" t="s">
        <v>1870</v>
      </c>
    </row>
    <row r="81" spans="1:15" s="445" customFormat="1">
      <c r="A81" s="455" t="s">
        <v>889</v>
      </c>
      <c r="B81" s="488" t="s">
        <v>731</v>
      </c>
      <c r="C81" s="488"/>
      <c r="D81" s="488"/>
      <c r="E81" s="488"/>
      <c r="F81" s="515" t="s">
        <v>1928</v>
      </c>
      <c r="G81" s="488" t="s">
        <v>731</v>
      </c>
      <c r="H81" s="488" t="s">
        <v>731</v>
      </c>
      <c r="I81" s="488"/>
      <c r="J81" s="488"/>
      <c r="K81" s="488"/>
      <c r="L81" s="515" t="s">
        <v>1928</v>
      </c>
      <c r="M81" s="446" t="s">
        <v>731</v>
      </c>
      <c r="N81" s="446" t="s">
        <v>556</v>
      </c>
      <c r="O81" s="446" t="s">
        <v>731</v>
      </c>
    </row>
    <row r="82" spans="1:15" s="445" customFormat="1">
      <c r="A82" s="455" t="s">
        <v>893</v>
      </c>
      <c r="B82" s="489" t="s">
        <v>2938</v>
      </c>
      <c r="C82" s="489" t="s">
        <v>2939</v>
      </c>
      <c r="D82" s="518"/>
      <c r="E82" s="518"/>
      <c r="F82" s="512" t="s">
        <v>2936</v>
      </c>
      <c r="G82" s="489" t="s">
        <v>2938</v>
      </c>
      <c r="H82" s="489" t="s">
        <v>2938</v>
      </c>
      <c r="I82" s="518"/>
      <c r="J82" s="518"/>
      <c r="K82" s="518"/>
      <c r="L82" s="512" t="s">
        <v>1933</v>
      </c>
      <c r="M82" s="567" t="s">
        <v>364</v>
      </c>
      <c r="N82" s="455" t="s">
        <v>666</v>
      </c>
      <c r="O82" s="456" t="s">
        <v>1870</v>
      </c>
    </row>
    <row r="83" spans="1:15" s="445" customFormat="1">
      <c r="A83" s="455" t="s">
        <v>899</v>
      </c>
      <c r="B83" s="489" t="s">
        <v>1264</v>
      </c>
      <c r="C83" s="489" t="s">
        <v>2940</v>
      </c>
      <c r="D83" s="518"/>
      <c r="E83" s="518"/>
      <c r="F83" s="512" t="s">
        <v>2936</v>
      </c>
      <c r="G83" s="489" t="s">
        <v>1264</v>
      </c>
      <c r="H83" s="489" t="s">
        <v>1264</v>
      </c>
      <c r="I83" s="518"/>
      <c r="J83" s="518"/>
      <c r="K83" s="518"/>
      <c r="L83" s="512" t="s">
        <v>1933</v>
      </c>
      <c r="M83" s="567" t="s">
        <v>1891</v>
      </c>
      <c r="N83" s="455" t="s">
        <v>666</v>
      </c>
      <c r="O83" s="456" t="s">
        <v>1870</v>
      </c>
    </row>
    <row r="84" spans="1:15" s="445" customFormat="1">
      <c r="A84" s="455" t="s">
        <v>906</v>
      </c>
      <c r="B84" s="513" t="s">
        <v>391</v>
      </c>
      <c r="C84" s="513"/>
      <c r="D84" s="489" t="s">
        <v>2962</v>
      </c>
      <c r="E84" s="518"/>
      <c r="F84" s="512" t="s">
        <v>2725</v>
      </c>
      <c r="G84" s="513" t="s">
        <v>391</v>
      </c>
      <c r="H84" s="513" t="s">
        <v>391</v>
      </c>
      <c r="I84" s="513"/>
      <c r="J84" s="513"/>
      <c r="K84" s="513"/>
      <c r="L84" s="512" t="s">
        <v>2725</v>
      </c>
      <c r="M84" s="556" t="s">
        <v>391</v>
      </c>
      <c r="N84" s="455" t="s">
        <v>668</v>
      </c>
      <c r="O84" s="455" t="s">
        <v>391</v>
      </c>
    </row>
    <row r="85" spans="1:15" s="445" customFormat="1">
      <c r="A85" s="455" t="s">
        <v>911</v>
      </c>
      <c r="B85" s="513" t="s">
        <v>867</v>
      </c>
      <c r="C85" s="513"/>
      <c r="D85" s="513"/>
      <c r="E85" s="513"/>
      <c r="F85" s="512" t="s">
        <v>1928</v>
      </c>
      <c r="G85" s="513" t="s">
        <v>867</v>
      </c>
      <c r="H85" s="513" t="s">
        <v>867</v>
      </c>
      <c r="I85" s="513"/>
      <c r="J85" s="513"/>
      <c r="K85" s="513"/>
      <c r="L85" s="512" t="s">
        <v>1928</v>
      </c>
      <c r="M85" s="556" t="s">
        <v>867</v>
      </c>
      <c r="N85" s="455" t="s">
        <v>556</v>
      </c>
      <c r="O85" s="455" t="s">
        <v>867</v>
      </c>
    </row>
    <row r="86" spans="1:15" s="445" customFormat="1">
      <c r="A86" s="455" t="s">
        <v>916</v>
      </c>
      <c r="B86" s="489" t="s">
        <v>2941</v>
      </c>
      <c r="C86" s="489" t="s">
        <v>2942</v>
      </c>
      <c r="D86" s="518"/>
      <c r="E86" s="489" t="s">
        <v>2943</v>
      </c>
      <c r="F86" s="512" t="s">
        <v>2936</v>
      </c>
      <c r="G86" s="489" t="s">
        <v>2941</v>
      </c>
      <c r="H86" s="489" t="s">
        <v>2941</v>
      </c>
      <c r="I86" s="518"/>
      <c r="J86" s="518"/>
      <c r="K86" s="518"/>
      <c r="L86" s="512" t="s">
        <v>1933</v>
      </c>
      <c r="M86" s="567" t="s">
        <v>1892</v>
      </c>
      <c r="N86" s="455" t="s">
        <v>666</v>
      </c>
      <c r="O86" s="456" t="s">
        <v>1870</v>
      </c>
    </row>
    <row r="87" spans="1:15" s="445" customFormat="1">
      <c r="A87" s="455" t="s">
        <v>921</v>
      </c>
      <c r="B87" s="489" t="s">
        <v>1265</v>
      </c>
      <c r="C87" s="489" t="s">
        <v>2944</v>
      </c>
      <c r="D87" s="518"/>
      <c r="E87" s="489" t="s">
        <v>2945</v>
      </c>
      <c r="F87" s="512" t="s">
        <v>2936</v>
      </c>
      <c r="G87" s="489" t="s">
        <v>1265</v>
      </c>
      <c r="H87" s="489" t="s">
        <v>1265</v>
      </c>
      <c r="I87" s="518"/>
      <c r="J87" s="518"/>
      <c r="K87" s="518"/>
      <c r="L87" s="512" t="s">
        <v>1933</v>
      </c>
      <c r="M87" s="567" t="s">
        <v>1893</v>
      </c>
      <c r="N87" s="455" t="s">
        <v>666</v>
      </c>
      <c r="O87" s="456" t="s">
        <v>1870</v>
      </c>
    </row>
    <row r="88" spans="1:15" s="445" customFormat="1">
      <c r="A88" s="455" t="s">
        <v>1091</v>
      </c>
      <c r="B88" s="513" t="s">
        <v>867</v>
      </c>
      <c r="C88" s="513"/>
      <c r="D88" s="513"/>
      <c r="E88" s="513"/>
      <c r="F88" s="512" t="s">
        <v>1928</v>
      </c>
      <c r="G88" s="513" t="s">
        <v>867</v>
      </c>
      <c r="H88" s="513" t="s">
        <v>867</v>
      </c>
      <c r="I88" s="513"/>
      <c r="J88" s="513"/>
      <c r="K88" s="513"/>
      <c r="L88" s="512" t="s">
        <v>1928</v>
      </c>
      <c r="M88" s="556" t="s">
        <v>867</v>
      </c>
      <c r="N88" s="455" t="s">
        <v>556</v>
      </c>
      <c r="O88" s="455" t="s">
        <v>867</v>
      </c>
    </row>
    <row r="89" spans="1:15" s="445" customFormat="1">
      <c r="A89" s="455" t="s">
        <v>1095</v>
      </c>
      <c r="B89" s="489" t="s">
        <v>2946</v>
      </c>
      <c r="C89" s="489" t="s">
        <v>2947</v>
      </c>
      <c r="D89" s="518"/>
      <c r="E89" s="489" t="s">
        <v>2948</v>
      </c>
      <c r="F89" s="512" t="s">
        <v>2936</v>
      </c>
      <c r="G89" s="489" t="s">
        <v>2946</v>
      </c>
      <c r="H89" s="489" t="s">
        <v>2946</v>
      </c>
      <c r="I89" s="518"/>
      <c r="J89" s="518"/>
      <c r="K89" s="518"/>
      <c r="L89" s="512" t="s">
        <v>1933</v>
      </c>
      <c r="M89" s="567" t="s">
        <v>1894</v>
      </c>
      <c r="N89" s="455" t="s">
        <v>666</v>
      </c>
      <c r="O89" s="456" t="s">
        <v>1870</v>
      </c>
    </row>
    <row r="90" spans="1:15" s="445" customFormat="1">
      <c r="A90" s="455" t="s">
        <v>1100</v>
      </c>
      <c r="B90" s="489" t="s">
        <v>1266</v>
      </c>
      <c r="C90" s="489" t="s">
        <v>2949</v>
      </c>
      <c r="D90" s="518"/>
      <c r="E90" s="518"/>
      <c r="F90" s="512" t="s">
        <v>2936</v>
      </c>
      <c r="G90" s="489" t="s">
        <v>1266</v>
      </c>
      <c r="H90" s="489" t="s">
        <v>1266</v>
      </c>
      <c r="I90" s="518"/>
      <c r="J90" s="518"/>
      <c r="K90" s="518"/>
      <c r="L90" s="512" t="s">
        <v>1933</v>
      </c>
      <c r="M90" s="567" t="s">
        <v>1895</v>
      </c>
      <c r="N90" s="455" t="s">
        <v>666</v>
      </c>
      <c r="O90" s="456" t="s">
        <v>1870</v>
      </c>
    </row>
    <row r="91" spans="1:15" s="445" customFormat="1">
      <c r="A91" s="455" t="s">
        <v>1105</v>
      </c>
      <c r="B91" s="488" t="s">
        <v>731</v>
      </c>
      <c r="C91" s="488"/>
      <c r="D91" s="488"/>
      <c r="E91" s="488"/>
      <c r="F91" s="515" t="s">
        <v>1928</v>
      </c>
      <c r="G91" s="488" t="s">
        <v>731</v>
      </c>
      <c r="H91" s="488" t="s">
        <v>731</v>
      </c>
      <c r="I91" s="488"/>
      <c r="J91" s="488"/>
      <c r="K91" s="488"/>
      <c r="L91" s="515" t="s">
        <v>1928</v>
      </c>
      <c r="M91" s="446" t="s">
        <v>731</v>
      </c>
      <c r="N91" s="446" t="s">
        <v>556</v>
      </c>
      <c r="O91" s="446" t="s">
        <v>731</v>
      </c>
    </row>
    <row r="92" spans="1:15" s="445" customFormat="1">
      <c r="A92" s="455" t="s">
        <v>1110</v>
      </c>
      <c r="B92" s="489" t="s">
        <v>2950</v>
      </c>
      <c r="C92" s="489" t="s">
        <v>2951</v>
      </c>
      <c r="D92" s="518"/>
      <c r="E92" s="518"/>
      <c r="F92" s="512" t="s">
        <v>2936</v>
      </c>
      <c r="G92" s="489" t="s">
        <v>2950</v>
      </c>
      <c r="H92" s="489" t="s">
        <v>2950</v>
      </c>
      <c r="I92" s="518"/>
      <c r="J92" s="518"/>
      <c r="K92" s="518"/>
      <c r="L92" s="512" t="s">
        <v>1933</v>
      </c>
      <c r="M92" s="567" t="s">
        <v>1896</v>
      </c>
      <c r="N92" s="455" t="s">
        <v>666</v>
      </c>
      <c r="O92" s="456" t="s">
        <v>1870</v>
      </c>
    </row>
    <row r="93" spans="1:15" s="445" customFormat="1">
      <c r="A93" s="455" t="s">
        <v>1116</v>
      </c>
      <c r="B93" s="489" t="s">
        <v>1267</v>
      </c>
      <c r="C93" s="489" t="s">
        <v>2952</v>
      </c>
      <c r="D93" s="518"/>
      <c r="E93" s="518"/>
      <c r="F93" s="512" t="s">
        <v>2936</v>
      </c>
      <c r="G93" s="489" t="s">
        <v>1267</v>
      </c>
      <c r="H93" s="489" t="s">
        <v>1267</v>
      </c>
      <c r="I93" s="518"/>
      <c r="J93" s="518"/>
      <c r="K93" s="518"/>
      <c r="L93" s="512" t="s">
        <v>1933</v>
      </c>
      <c r="M93" s="567" t="s">
        <v>1897</v>
      </c>
      <c r="N93" s="455" t="s">
        <v>666</v>
      </c>
      <c r="O93" s="456" t="s">
        <v>1870</v>
      </c>
    </row>
    <row r="94" spans="1:15" s="445" customFormat="1">
      <c r="A94" s="455" t="s">
        <v>1123</v>
      </c>
      <c r="B94" s="513" t="s">
        <v>867</v>
      </c>
      <c r="C94" s="513"/>
      <c r="D94" s="513"/>
      <c r="E94" s="513"/>
      <c r="F94" s="512" t="s">
        <v>1928</v>
      </c>
      <c r="G94" s="513" t="s">
        <v>867</v>
      </c>
      <c r="H94" s="513" t="s">
        <v>867</v>
      </c>
      <c r="I94" s="513"/>
      <c r="J94" s="513"/>
      <c r="K94" s="513"/>
      <c r="L94" s="512" t="s">
        <v>1928</v>
      </c>
      <c r="M94" s="556" t="s">
        <v>867</v>
      </c>
      <c r="N94" s="455" t="s">
        <v>556</v>
      </c>
      <c r="O94" s="455" t="s">
        <v>867</v>
      </c>
    </row>
    <row r="95" spans="1:15" s="445" customFormat="1">
      <c r="A95" s="455" t="s">
        <v>1128</v>
      </c>
      <c r="B95" s="489" t="s">
        <v>2953</v>
      </c>
      <c r="C95" s="489" t="s">
        <v>2954</v>
      </c>
      <c r="D95" s="518"/>
      <c r="E95" s="518"/>
      <c r="F95" s="512" t="s">
        <v>2936</v>
      </c>
      <c r="G95" s="489" t="s">
        <v>2953</v>
      </c>
      <c r="H95" s="489" t="s">
        <v>2953</v>
      </c>
      <c r="I95" s="518"/>
      <c r="J95" s="518"/>
      <c r="K95" s="518"/>
      <c r="L95" s="512" t="s">
        <v>1933</v>
      </c>
      <c r="M95" s="567" t="s">
        <v>1898</v>
      </c>
      <c r="N95" s="455" t="s">
        <v>666</v>
      </c>
      <c r="O95" s="456" t="s">
        <v>1870</v>
      </c>
    </row>
    <row r="96" spans="1:15" s="445" customFormat="1">
      <c r="A96" s="455" t="s">
        <v>1134</v>
      </c>
      <c r="B96" s="489" t="s">
        <v>1268</v>
      </c>
      <c r="C96" s="489" t="s">
        <v>2955</v>
      </c>
      <c r="D96" s="518"/>
      <c r="E96" s="518"/>
      <c r="F96" s="512" t="s">
        <v>2936</v>
      </c>
      <c r="G96" s="489" t="s">
        <v>1268</v>
      </c>
      <c r="H96" s="489" t="s">
        <v>1268</v>
      </c>
      <c r="I96" s="518"/>
      <c r="J96" s="518"/>
      <c r="K96" s="518"/>
      <c r="L96" s="512" t="s">
        <v>1933</v>
      </c>
      <c r="M96" s="567" t="s">
        <v>1899</v>
      </c>
      <c r="N96" s="455" t="s">
        <v>666</v>
      </c>
      <c r="O96" s="456" t="s">
        <v>1870</v>
      </c>
    </row>
    <row r="97" spans="1:15" s="445" customFormat="1">
      <c r="A97" s="455" t="s">
        <v>1140</v>
      </c>
      <c r="B97" s="513" t="s">
        <v>867</v>
      </c>
      <c r="C97" s="513"/>
      <c r="D97" s="513"/>
      <c r="E97" s="513"/>
      <c r="F97" s="512" t="s">
        <v>1928</v>
      </c>
      <c r="G97" s="513" t="s">
        <v>867</v>
      </c>
      <c r="H97" s="513" t="s">
        <v>867</v>
      </c>
      <c r="I97" s="513"/>
      <c r="J97" s="513"/>
      <c r="K97" s="513"/>
      <c r="L97" s="512" t="s">
        <v>1928</v>
      </c>
      <c r="M97" s="556" t="s">
        <v>867</v>
      </c>
      <c r="N97" s="455" t="s">
        <v>556</v>
      </c>
      <c r="O97" s="455" t="s">
        <v>867</v>
      </c>
    </row>
    <row r="98" spans="1:15" s="445" customFormat="1">
      <c r="A98" s="455" t="s">
        <v>1145</v>
      </c>
      <c r="B98" s="513" t="s">
        <v>391</v>
      </c>
      <c r="C98" s="513"/>
      <c r="D98" s="513"/>
      <c r="E98" s="513"/>
      <c r="F98" s="512" t="s">
        <v>2725</v>
      </c>
      <c r="G98" s="513" t="s">
        <v>391</v>
      </c>
      <c r="H98" s="513" t="s">
        <v>391</v>
      </c>
      <c r="I98" s="513"/>
      <c r="J98" s="513"/>
      <c r="K98" s="513"/>
      <c r="L98" s="512" t="s">
        <v>2725</v>
      </c>
      <c r="M98" s="556" t="s">
        <v>391</v>
      </c>
      <c r="N98" s="455" t="s">
        <v>668</v>
      </c>
      <c r="O98" s="455" t="s">
        <v>391</v>
      </c>
    </row>
    <row r="99" spans="1:15" s="445" customFormat="1">
      <c r="A99" s="455" t="s">
        <v>1183</v>
      </c>
      <c r="B99" s="489" t="s">
        <v>2956</v>
      </c>
      <c r="C99" s="489" t="s">
        <v>2957</v>
      </c>
      <c r="D99" s="518"/>
      <c r="E99" s="518"/>
      <c r="F99" s="512" t="s">
        <v>2936</v>
      </c>
      <c r="G99" s="489" t="s">
        <v>2956</v>
      </c>
      <c r="H99" s="489" t="s">
        <v>2956</v>
      </c>
      <c r="I99" s="518"/>
      <c r="J99" s="518"/>
      <c r="K99" s="518"/>
      <c r="L99" s="512" t="s">
        <v>1933</v>
      </c>
      <c r="M99" s="567" t="s">
        <v>1900</v>
      </c>
      <c r="N99" s="455" t="s">
        <v>666</v>
      </c>
      <c r="O99" s="456" t="s">
        <v>1870</v>
      </c>
    </row>
    <row r="100" spans="1:15" s="445" customFormat="1">
      <c r="A100" s="455" t="s">
        <v>1188</v>
      </c>
      <c r="B100" s="489" t="s">
        <v>1269</v>
      </c>
      <c r="C100" s="489" t="s">
        <v>2958</v>
      </c>
      <c r="D100" s="518"/>
      <c r="E100" s="518"/>
      <c r="F100" s="512" t="s">
        <v>2936</v>
      </c>
      <c r="G100" s="489" t="s">
        <v>1269</v>
      </c>
      <c r="H100" s="489" t="s">
        <v>1269</v>
      </c>
      <c r="I100" s="518"/>
      <c r="J100" s="518"/>
      <c r="K100" s="518"/>
      <c r="L100" s="512" t="s">
        <v>1933</v>
      </c>
      <c r="M100" s="567" t="s">
        <v>1901</v>
      </c>
      <c r="N100" s="455" t="s">
        <v>666</v>
      </c>
      <c r="O100" s="456" t="s">
        <v>1870</v>
      </c>
    </row>
    <row r="101" spans="1:15" s="445" customFormat="1">
      <c r="A101" s="455" t="s">
        <v>1644</v>
      </c>
      <c r="B101" s="488" t="s">
        <v>731</v>
      </c>
      <c r="C101" s="488"/>
      <c r="D101" s="488"/>
      <c r="E101" s="488"/>
      <c r="F101" s="515" t="s">
        <v>1928</v>
      </c>
      <c r="G101" s="488" t="s">
        <v>731</v>
      </c>
      <c r="H101" s="488" t="s">
        <v>731</v>
      </c>
      <c r="I101" s="488"/>
      <c r="J101" s="488"/>
      <c r="K101" s="488"/>
      <c r="L101" s="515" t="s">
        <v>1928</v>
      </c>
      <c r="M101" s="446" t="s">
        <v>731</v>
      </c>
      <c r="N101" s="446" t="s">
        <v>556</v>
      </c>
      <c r="O101" s="446" t="s">
        <v>731</v>
      </c>
    </row>
    <row r="102" spans="1:15" s="445" customFormat="1">
      <c r="A102" s="455" t="s">
        <v>1648</v>
      </c>
      <c r="B102" s="489" t="s">
        <v>2959</v>
      </c>
      <c r="C102" s="489" t="s">
        <v>2960</v>
      </c>
      <c r="D102" s="518"/>
      <c r="E102" s="518"/>
      <c r="F102" s="512" t="s">
        <v>2936</v>
      </c>
      <c r="G102" s="489" t="s">
        <v>2959</v>
      </c>
      <c r="H102" s="489" t="s">
        <v>2959</v>
      </c>
      <c r="I102" s="518"/>
      <c r="J102" s="518"/>
      <c r="K102" s="518"/>
      <c r="L102" s="512" t="s">
        <v>1933</v>
      </c>
      <c r="M102" s="567" t="s">
        <v>1902</v>
      </c>
      <c r="N102" s="455" t="s">
        <v>666</v>
      </c>
      <c r="O102" s="456" t="s">
        <v>1870</v>
      </c>
    </row>
    <row r="103" spans="1:15" s="445" customFormat="1">
      <c r="A103" s="455" t="s">
        <v>1653</v>
      </c>
      <c r="B103" s="489" t="s">
        <v>1270</v>
      </c>
      <c r="C103" s="489" t="s">
        <v>2961</v>
      </c>
      <c r="D103" s="518"/>
      <c r="E103" s="518"/>
      <c r="F103" s="512" t="s">
        <v>2936</v>
      </c>
      <c r="G103" s="489" t="s">
        <v>1270</v>
      </c>
      <c r="H103" s="489" t="s">
        <v>1270</v>
      </c>
      <c r="I103" s="518"/>
      <c r="J103" s="518"/>
      <c r="K103" s="518"/>
      <c r="L103" s="512" t="s">
        <v>1933</v>
      </c>
      <c r="M103" s="567" t="s">
        <v>1903</v>
      </c>
      <c r="N103" s="455" t="s">
        <v>666</v>
      </c>
      <c r="O103" s="456" t="s">
        <v>1870</v>
      </c>
    </row>
    <row r="104" spans="1:15" s="445" customFormat="1">
      <c r="A104" s="455" t="s">
        <v>1568</v>
      </c>
      <c r="B104" s="513" t="s">
        <v>867</v>
      </c>
      <c r="C104" s="513"/>
      <c r="D104" s="513"/>
      <c r="E104" s="513"/>
      <c r="F104" s="512" t="s">
        <v>1928</v>
      </c>
      <c r="G104" s="513" t="s">
        <v>867</v>
      </c>
      <c r="H104" s="513" t="s">
        <v>867</v>
      </c>
      <c r="I104" s="513"/>
      <c r="J104" s="513"/>
      <c r="K104" s="513"/>
      <c r="L104" s="512" t="s">
        <v>1928</v>
      </c>
      <c r="M104" s="556" t="s">
        <v>867</v>
      </c>
      <c r="N104" s="455" t="s">
        <v>556</v>
      </c>
      <c r="O104" s="455" t="s">
        <v>867</v>
      </c>
    </row>
    <row r="105" spans="1:15" s="445" customFormat="1">
      <c r="A105" s="455" t="s">
        <v>1572</v>
      </c>
      <c r="B105" s="489" t="s">
        <v>1143</v>
      </c>
      <c r="C105" s="513"/>
      <c r="D105" s="513"/>
      <c r="E105" s="513"/>
      <c r="F105" s="512" t="s">
        <v>1928</v>
      </c>
      <c r="G105" s="489" t="s">
        <v>1143</v>
      </c>
      <c r="H105" s="489" t="s">
        <v>1143</v>
      </c>
      <c r="I105" s="518"/>
      <c r="J105" s="518"/>
      <c r="K105" s="518"/>
      <c r="L105" s="512" t="s">
        <v>1928</v>
      </c>
      <c r="M105" s="375" t="s">
        <v>1143</v>
      </c>
      <c r="N105" s="455" t="s">
        <v>556</v>
      </c>
      <c r="O105" s="455" t="s">
        <v>1143</v>
      </c>
    </row>
    <row r="106" spans="1:15" s="445" customFormat="1">
      <c r="A106" s="455" t="s">
        <v>1576</v>
      </c>
      <c r="B106" s="489" t="s">
        <v>1143</v>
      </c>
      <c r="C106" s="513"/>
      <c r="D106" s="513"/>
      <c r="E106" s="513"/>
      <c r="F106" s="512" t="s">
        <v>1928</v>
      </c>
      <c r="G106" s="489" t="s">
        <v>1143</v>
      </c>
      <c r="H106" s="489" t="s">
        <v>1143</v>
      </c>
      <c r="I106" s="518"/>
      <c r="J106" s="518"/>
      <c r="K106" s="518"/>
      <c r="L106" s="512" t="s">
        <v>1928</v>
      </c>
      <c r="M106" s="375" t="s">
        <v>1143</v>
      </c>
      <c r="N106" s="455" t="s">
        <v>556</v>
      </c>
      <c r="O106" s="455" t="s">
        <v>1143</v>
      </c>
    </row>
    <row r="107" spans="1:15" s="445" customFormat="1">
      <c r="A107" s="455" t="s">
        <v>1580</v>
      </c>
      <c r="B107" s="489" t="s">
        <v>1143</v>
      </c>
      <c r="C107" s="513"/>
      <c r="D107" s="513"/>
      <c r="E107" s="513"/>
      <c r="F107" s="512" t="s">
        <v>1928</v>
      </c>
      <c r="G107" s="489" t="s">
        <v>1143</v>
      </c>
      <c r="H107" s="489" t="s">
        <v>1143</v>
      </c>
      <c r="I107" s="518"/>
      <c r="J107" s="518"/>
      <c r="K107" s="518"/>
      <c r="L107" s="512" t="s">
        <v>1928</v>
      </c>
      <c r="M107" s="375" t="s">
        <v>1143</v>
      </c>
      <c r="N107" s="455" t="s">
        <v>556</v>
      </c>
      <c r="O107" s="455" t="s">
        <v>1143</v>
      </c>
    </row>
    <row r="108" spans="1:15" s="445" customFormat="1">
      <c r="A108" s="455" t="s">
        <v>1584</v>
      </c>
      <c r="B108" s="489" t="s">
        <v>1143</v>
      </c>
      <c r="C108" s="513"/>
      <c r="D108" s="513"/>
      <c r="E108" s="513"/>
      <c r="F108" s="512" t="s">
        <v>1928</v>
      </c>
      <c r="G108" s="489" t="s">
        <v>1143</v>
      </c>
      <c r="H108" s="489" t="s">
        <v>1143</v>
      </c>
      <c r="I108" s="518"/>
      <c r="J108" s="518"/>
      <c r="K108" s="518"/>
      <c r="L108" s="512" t="s">
        <v>1928</v>
      </c>
      <c r="M108" s="375" t="s">
        <v>1143</v>
      </c>
      <c r="N108" s="455" t="s">
        <v>556</v>
      </c>
      <c r="O108" s="455" t="s">
        <v>1143</v>
      </c>
    </row>
    <row r="109" spans="1:15" s="445" customFormat="1">
      <c r="A109" s="455" t="s">
        <v>1588</v>
      </c>
      <c r="B109" s="489" t="s">
        <v>1143</v>
      </c>
      <c r="C109" s="513"/>
      <c r="D109" s="513"/>
      <c r="E109" s="513"/>
      <c r="F109" s="512" t="s">
        <v>1928</v>
      </c>
      <c r="G109" s="489" t="s">
        <v>1143</v>
      </c>
      <c r="H109" s="489" t="s">
        <v>1143</v>
      </c>
      <c r="I109" s="518"/>
      <c r="J109" s="518"/>
      <c r="K109" s="518"/>
      <c r="L109" s="512" t="s">
        <v>1928</v>
      </c>
      <c r="M109" s="375" t="s">
        <v>1143</v>
      </c>
      <c r="N109" s="455" t="s">
        <v>556</v>
      </c>
      <c r="O109" s="455" t="s">
        <v>1143</v>
      </c>
    </row>
    <row r="110" spans="1:15" s="445" customFormat="1">
      <c r="A110" s="455" t="s">
        <v>1592</v>
      </c>
      <c r="B110" s="489" t="s">
        <v>1143</v>
      </c>
      <c r="C110" s="513"/>
      <c r="D110" s="513"/>
      <c r="E110" s="513"/>
      <c r="F110" s="512" t="s">
        <v>1928</v>
      </c>
      <c r="G110" s="489" t="s">
        <v>1143</v>
      </c>
      <c r="H110" s="489" t="s">
        <v>1143</v>
      </c>
      <c r="I110" s="518"/>
      <c r="J110" s="518"/>
      <c r="K110" s="518"/>
      <c r="L110" s="512" t="s">
        <v>1928</v>
      </c>
      <c r="M110" s="375" t="s">
        <v>1143</v>
      </c>
      <c r="N110" s="455" t="s">
        <v>556</v>
      </c>
      <c r="O110" s="455" t="s">
        <v>1143</v>
      </c>
    </row>
    <row r="111" spans="1:15" s="445" customFormat="1">
      <c r="A111" s="455" t="s">
        <v>1596</v>
      </c>
      <c r="B111" s="488" t="s">
        <v>731</v>
      </c>
      <c r="C111" s="488"/>
      <c r="D111" s="488"/>
      <c r="E111" s="488"/>
      <c r="F111" s="515" t="s">
        <v>1928</v>
      </c>
      <c r="G111" s="488" t="s">
        <v>731</v>
      </c>
      <c r="H111" s="488" t="s">
        <v>731</v>
      </c>
      <c r="I111" s="488"/>
      <c r="J111" s="488"/>
      <c r="K111" s="488"/>
      <c r="L111" s="515" t="s">
        <v>1928</v>
      </c>
      <c r="M111" s="446" t="s">
        <v>731</v>
      </c>
      <c r="N111" s="446" t="s">
        <v>556</v>
      </c>
      <c r="O111" s="446" t="s">
        <v>731</v>
      </c>
    </row>
    <row r="112" spans="1:15" s="445" customFormat="1">
      <c r="A112" s="583" t="s">
        <v>2535</v>
      </c>
      <c r="B112" s="583"/>
      <c r="C112" s="583"/>
      <c r="D112" s="583"/>
      <c r="E112" s="583"/>
      <c r="F112" s="583"/>
      <c r="G112" s="583"/>
      <c r="H112" s="583"/>
      <c r="I112" s="583"/>
      <c r="J112" s="583"/>
      <c r="K112" s="583"/>
      <c r="L112" s="583"/>
      <c r="M112" s="583"/>
      <c r="N112" s="583"/>
    </row>
    <row r="113" spans="1:14" s="445" customFormat="1">
      <c r="A113" s="584"/>
      <c r="B113" s="584"/>
      <c r="C113" s="584"/>
      <c r="D113" s="584"/>
      <c r="E113" s="584"/>
      <c r="F113" s="584"/>
      <c r="G113" s="584"/>
      <c r="H113" s="584"/>
      <c r="I113" s="584"/>
      <c r="J113" s="584"/>
      <c r="K113" s="584"/>
      <c r="L113" s="584"/>
      <c r="M113" s="584"/>
      <c r="N113" s="584"/>
    </row>
    <row r="114" spans="1:14" s="445" customFormat="1">
      <c r="F114" s="415"/>
      <c r="L114" s="415"/>
    </row>
    <row r="115" spans="1:14" s="445" customFormat="1">
      <c r="F115" s="415"/>
      <c r="L115" s="415"/>
    </row>
    <row r="116" spans="1:14" s="445" customFormat="1">
      <c r="F116" s="415"/>
      <c r="L116" s="415"/>
    </row>
    <row r="117" spans="1:14" s="445" customFormat="1">
      <c r="F117" s="415"/>
      <c r="L117" s="415"/>
    </row>
    <row r="118" spans="1:14" s="445" customFormat="1">
      <c r="F118" s="415"/>
      <c r="L118" s="415"/>
    </row>
    <row r="119" spans="1:14" s="445" customFormat="1">
      <c r="F119" s="415"/>
      <c r="L119" s="415"/>
    </row>
    <row r="120" spans="1:14" s="445" customFormat="1">
      <c r="F120" s="415"/>
      <c r="L120" s="415"/>
    </row>
    <row r="121" spans="1:14" s="445" customFormat="1">
      <c r="F121" s="415"/>
      <c r="L121" s="415"/>
    </row>
    <row r="122" spans="1:14" s="445" customFormat="1">
      <c r="F122" s="415"/>
      <c r="L122" s="415"/>
    </row>
    <row r="123" spans="1:14" s="445" customFormat="1">
      <c r="F123" s="415"/>
      <c r="L123" s="415"/>
    </row>
    <row r="124" spans="1:14" s="445" customFormat="1">
      <c r="F124" s="415"/>
      <c r="L124" s="415"/>
    </row>
    <row r="125" spans="1:14" s="445" customFormat="1">
      <c r="F125" s="415"/>
      <c r="L125" s="415"/>
    </row>
    <row r="126" spans="1:14" s="445" customFormat="1">
      <c r="F126" s="415"/>
      <c r="L126" s="415"/>
    </row>
    <row r="127" spans="1:14" s="445" customFormat="1">
      <c r="F127" s="415"/>
      <c r="L127" s="415"/>
    </row>
    <row r="128" spans="1:14" s="445" customFormat="1">
      <c r="F128" s="415"/>
      <c r="L128" s="415"/>
    </row>
    <row r="129" spans="6:12" s="445" customFormat="1">
      <c r="F129" s="415"/>
      <c r="L129" s="415"/>
    </row>
    <row r="130" spans="6:12" s="445" customFormat="1">
      <c r="F130" s="415"/>
      <c r="L130" s="415"/>
    </row>
    <row r="131" spans="6:12" s="445" customFormat="1">
      <c r="F131" s="415"/>
      <c r="L131" s="415"/>
    </row>
    <row r="132" spans="6:12" s="445" customFormat="1">
      <c r="F132" s="415"/>
      <c r="L132" s="415"/>
    </row>
    <row r="133" spans="6:12" s="445" customFormat="1">
      <c r="F133" s="415"/>
      <c r="L133" s="415"/>
    </row>
    <row r="134" spans="6:12" s="445" customFormat="1">
      <c r="F134" s="415"/>
      <c r="L134" s="415"/>
    </row>
    <row r="135" spans="6:12" s="445" customFormat="1">
      <c r="F135" s="415"/>
      <c r="L135" s="415"/>
    </row>
    <row r="136" spans="6:12" s="445" customFormat="1">
      <c r="F136" s="415"/>
      <c r="L136" s="415"/>
    </row>
    <row r="137" spans="6:12" s="445" customFormat="1">
      <c r="F137" s="415"/>
      <c r="L137" s="415"/>
    </row>
    <row r="138" spans="6:12" s="445" customFormat="1">
      <c r="F138" s="415"/>
      <c r="L138" s="415"/>
    </row>
    <row r="139" spans="6:12" s="445" customFormat="1">
      <c r="F139" s="415"/>
      <c r="L139" s="415"/>
    </row>
    <row r="140" spans="6:12" s="445" customFormat="1">
      <c r="F140" s="415"/>
      <c r="L140" s="415"/>
    </row>
    <row r="141" spans="6:12" s="445" customFormat="1">
      <c r="F141" s="415"/>
      <c r="L141" s="415"/>
    </row>
    <row r="142" spans="6:12" s="445" customFormat="1">
      <c r="F142" s="415"/>
      <c r="L142" s="415"/>
    </row>
    <row r="143" spans="6:12" s="445" customFormat="1">
      <c r="F143" s="415"/>
      <c r="L143" s="415"/>
    </row>
    <row r="144" spans="6:12" s="445" customFormat="1">
      <c r="F144" s="415"/>
      <c r="L144" s="415"/>
    </row>
    <row r="145" spans="6:12" s="445" customFormat="1">
      <c r="F145" s="415"/>
      <c r="L145" s="415"/>
    </row>
    <row r="146" spans="6:12" s="445" customFormat="1">
      <c r="F146" s="415"/>
      <c r="L146" s="415"/>
    </row>
    <row r="147" spans="6:12" s="445" customFormat="1">
      <c r="F147" s="415"/>
      <c r="L147" s="415"/>
    </row>
    <row r="148" spans="6:12" s="445" customFormat="1">
      <c r="F148" s="415"/>
      <c r="L148" s="415"/>
    </row>
    <row r="149" spans="6:12" s="445" customFormat="1">
      <c r="F149" s="415"/>
      <c r="L149" s="415"/>
    </row>
    <row r="150" spans="6:12" s="445" customFormat="1">
      <c r="F150" s="415"/>
      <c r="L150" s="415"/>
    </row>
    <row r="151" spans="6:12" s="445" customFormat="1">
      <c r="F151" s="415"/>
      <c r="L151" s="415"/>
    </row>
    <row r="152" spans="6:12" s="445" customFormat="1">
      <c r="F152" s="415"/>
      <c r="L152" s="415"/>
    </row>
    <row r="153" spans="6:12" s="445" customFormat="1">
      <c r="F153" s="415"/>
      <c r="L153" s="415"/>
    </row>
    <row r="154" spans="6:12" s="445" customFormat="1">
      <c r="F154" s="415"/>
      <c r="L154" s="415"/>
    </row>
    <row r="155" spans="6:12" s="445" customFormat="1">
      <c r="F155" s="415"/>
      <c r="L155" s="415"/>
    </row>
    <row r="156" spans="6:12" s="445" customFormat="1">
      <c r="F156" s="415"/>
      <c r="L156" s="415"/>
    </row>
    <row r="157" spans="6:12" s="445" customFormat="1">
      <c r="F157" s="415"/>
      <c r="L157" s="415"/>
    </row>
    <row r="158" spans="6:12" s="445" customFormat="1">
      <c r="F158" s="415"/>
      <c r="L158" s="415"/>
    </row>
    <row r="159" spans="6:12" s="445" customFormat="1">
      <c r="F159" s="415"/>
      <c r="L159" s="415"/>
    </row>
    <row r="160" spans="6:12" s="445" customFormat="1">
      <c r="F160" s="415"/>
      <c r="L160" s="415"/>
    </row>
    <row r="161" spans="6:12" s="445" customFormat="1">
      <c r="F161" s="415"/>
      <c r="L161" s="415"/>
    </row>
    <row r="162" spans="6:12" s="445" customFormat="1">
      <c r="F162" s="415"/>
      <c r="L162" s="415"/>
    </row>
    <row r="163" spans="6:12" s="445" customFormat="1">
      <c r="F163" s="415"/>
      <c r="L163" s="415"/>
    </row>
    <row r="164" spans="6:12" s="445" customFormat="1">
      <c r="F164" s="415"/>
      <c r="L164" s="415"/>
    </row>
    <row r="165" spans="6:12" s="445" customFormat="1">
      <c r="F165" s="415"/>
      <c r="L165" s="415"/>
    </row>
    <row r="166" spans="6:12" s="445" customFormat="1">
      <c r="F166" s="415"/>
      <c r="L166" s="415"/>
    </row>
    <row r="167" spans="6:12" s="445" customFormat="1">
      <c r="F167" s="415"/>
      <c r="L167" s="415"/>
    </row>
    <row r="168" spans="6:12" s="445" customFormat="1">
      <c r="F168" s="415"/>
      <c r="L168" s="415"/>
    </row>
    <row r="169" spans="6:12" s="445" customFormat="1">
      <c r="F169" s="415"/>
      <c r="L169" s="415"/>
    </row>
    <row r="170" spans="6:12" s="445" customFormat="1">
      <c r="F170" s="415"/>
      <c r="L170" s="415"/>
    </row>
    <row r="171" spans="6:12" s="445" customFormat="1">
      <c r="F171" s="415"/>
      <c r="L171" s="415"/>
    </row>
  </sheetData>
  <mergeCells count="3">
    <mergeCell ref="A112:N113"/>
    <mergeCell ref="B1:E1"/>
    <mergeCell ref="H1:K1"/>
  </mergeCells>
  <phoneticPr fontId="3" type="noConversion"/>
  <hyperlinks>
    <hyperlink ref="O67" location="'﻿PCI Express Lanes (PCIE)'!B80" display=" PEG_RX4-"/>
    <hyperlink ref="O66" location="'﻿PCI Express Lanes (PCIE)'!B79" display=" PEG_RX4+"/>
    <hyperlink ref="O68" location="'Power System Management (PSM)'!B2" display=" RAPID_SHUTDOWN"/>
    <hyperlink ref="M20" location="'PCI Express Lanes (PCIE)'!B32" display=" PCIE_RX6+  "/>
    <hyperlink ref="M21" location="'PCI Express Lanes (PCIE)'!B33" display=" PCIE_RX6- "/>
    <hyperlink ref="M23:M24" location="'PCI Express Lanes (PCIE)'!A19" display=" PCIE_RX7+  "/>
    <hyperlink ref="M35" location="DDI!B4" display=" DDI2_DDC_AUX_SEL"/>
    <hyperlink ref="M39" location="DDI!B5" display=" DDI3_DDC_AUX_SEL"/>
    <hyperlink ref="M33:M34" location="'DDI-DisplayPort'!B28" display=" DDI2_CTRLCLK_AUX+ "/>
    <hyperlink ref="M37:M38" location="'DDI-DisplayPort'!B28" display=" DDI3_CTRLCLK_AUX+ "/>
    <hyperlink ref="M25" location="'DDI-DisplayPort'!B35" display=" DDI1_HPD  "/>
    <hyperlink ref="M45" location="'DDI-DisplayPort'!B35" display=" DDI3_HPD  "/>
    <hyperlink ref="M4:M5" location="'﻿USB'!B20" display=" USB_SSRX0- "/>
    <hyperlink ref="M7:M8" location="'﻿USB'!B20" display=" USB_SSRX1- "/>
    <hyperlink ref="M10:M11" location="'﻿USB'!B20" display=" USB_SSRX2- "/>
    <hyperlink ref="M13:M14" location="'﻿USB'!B20" display=" USB_SSRX3- "/>
    <hyperlink ref="M26:M27" location="'DDI-DisplayPort'!B2" display=" DDI1_PAIR4 +  "/>
    <hyperlink ref="M30:M31" location="'DDI-DisplayPort'!B2" display=" DDI1_PAIR5+  "/>
    <hyperlink ref="M40:M41" location="'DDI-DisplayPort'!B2" display=" DDI3_PAIR0+  "/>
    <hyperlink ref="M43:M44" location="'DDI-DisplayPort'!B2" display=" DDI3_PAIR1+  "/>
    <hyperlink ref="M47:M48" location="'DDI-DisplayPort'!B2" display=" DDI3_PAIR2+  "/>
    <hyperlink ref="M50:M51" location="'DDI-DisplayPort'!B2" display=" DDI3_PAIR3+  "/>
    <hyperlink ref="M53:M54" location="'PCI Express Lanes (PCIE)'!B70" display=" PEG_RX0+ "/>
    <hyperlink ref="M56:M57" location="'PCI Express Lanes (PCIE)'!B70" display=" PEG_RX1+"/>
    <hyperlink ref="M59:M60" location="' Row C'!B70" display=" PEG_RX2+"/>
    <hyperlink ref="M62:M63" location="' Row C'!B70" display=" PEG_RX3+  "/>
    <hyperlink ref="M66:M67" location="'PCI Express Lanes (PCIE)'!B70" display=" PEG_RX4+"/>
    <hyperlink ref="M69:M70" location="'PCI Express Lanes (PCIE)'!B70" display=" PEG_RX5+"/>
    <hyperlink ref="M72:M73" location="'PCI Express Lanes (PCIE)'!B70" display=" PEG_RX6+"/>
    <hyperlink ref="M75:M76" location="'PCI Express Lanes (PCIE)'!B70" display=" PEG_RX7+"/>
    <hyperlink ref="M79:M80" location="'PCI Express Lanes (PCIE)'!B70" display=" PEG_RX8+"/>
    <hyperlink ref="M82:M83" location="'PCI Express Lanes (PCIE)'!B70" display=" PEG_RX9+"/>
    <hyperlink ref="M86:M87" location="'PCI Express Lanes (PCIE)'!B70" display=" PEG_RX10+"/>
    <hyperlink ref="M89:M90" location="'PCI Express Lanes (PCIE)'!B70" display=" PEG_RX11+"/>
    <hyperlink ref="M92:M93" location="'PCI Express Lanes (PCIE)'!B70" display=" PEG_RX12+"/>
    <hyperlink ref="M95:M96" location="'PCI Express Lanes (PCIE)'!B70" display=" PEG_RX13+"/>
    <hyperlink ref="M99:M100" location="'PCI Express Lanes (PCIE)'!B70" display=" PEG_RX14+"/>
    <hyperlink ref="M102:M103" location="'PCI Express Lanes (PCIE)'!B70" display=" PEG_RX15+"/>
    <hyperlink ref="M55" location="' Module Type Definition (MTP)'!A1" display=" TYPE0#  "/>
    <hyperlink ref="M58" location="' Module Type Definition (MTP)'!A1" display=" TYPE1#  "/>
    <hyperlink ref="M16:M17" location="'DDI-DisplayPort'!A1" display=" DDI1_PAIR6+  "/>
    <hyperlink ref="M105:M110" location="'Power and GND (PWR)'!B2" display=" VCC_12V  "/>
    <hyperlink ref="M68" location="'Power System Management (PSM)'!B20" display=" RAPID_SHUTDOWN"/>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2"/>
  </sheetPr>
  <dimension ref="A1:N112"/>
  <sheetViews>
    <sheetView zoomScale="145" zoomScaleNormal="145" workbookViewId="0">
      <pane xSplit="12" ySplit="1" topLeftCell="M89" activePane="bottomRight" state="frozen"/>
      <selection activeCell="G3" sqref="G3:G22"/>
      <selection pane="topRight" activeCell="G3" sqref="G3:G22"/>
      <selection pane="bottomLeft" activeCell="G3" sqref="G3:G22"/>
      <selection pane="bottomRight" activeCell="K4" sqref="K4"/>
    </sheetView>
  </sheetViews>
  <sheetFormatPr defaultColWidth="9.140625" defaultRowHeight="12.75"/>
  <cols>
    <col min="1" max="1" width="8.140625" style="371" bestFit="1" customWidth="1"/>
    <col min="2" max="5" width="20.7109375" style="371" hidden="1" customWidth="1"/>
    <col min="6" max="6" width="20.7109375" style="374" hidden="1" customWidth="1"/>
    <col min="7" max="7" width="23.7109375" style="371" hidden="1" customWidth="1"/>
    <col min="8" max="10" width="20.7109375" style="371" hidden="1" customWidth="1"/>
    <col min="11" max="11" width="23.7109375" style="533" customWidth="1"/>
    <col min="12" max="12" width="12.7109375" style="374" customWidth="1"/>
    <col min="13" max="13" width="25.7109375" style="369" customWidth="1"/>
    <col min="14" max="16384" width="9.140625" style="371"/>
  </cols>
  <sheetData>
    <row r="1" spans="1:13" s="360" customFormat="1">
      <c r="A1" s="56" t="s">
        <v>1795</v>
      </c>
      <c r="B1" s="587" t="s">
        <v>1527</v>
      </c>
      <c r="C1" s="588"/>
      <c r="D1" s="588"/>
      <c r="E1" s="589"/>
      <c r="F1" s="357" t="s">
        <v>1528</v>
      </c>
      <c r="G1" s="590" t="s">
        <v>2449</v>
      </c>
      <c r="H1" s="591"/>
      <c r="I1" s="591"/>
      <c r="J1" s="592"/>
      <c r="K1" s="565" t="s">
        <v>2450</v>
      </c>
      <c r="L1" s="66" t="s">
        <v>1528</v>
      </c>
      <c r="M1" s="365" t="s">
        <v>2979</v>
      </c>
    </row>
    <row r="2" spans="1:13">
      <c r="A2" s="61" t="s">
        <v>1601</v>
      </c>
      <c r="B2" s="413" t="s">
        <v>731</v>
      </c>
      <c r="C2" s="418" t="s">
        <v>1788</v>
      </c>
      <c r="D2" s="418" t="s">
        <v>1004</v>
      </c>
      <c r="E2" s="418" t="s">
        <v>152</v>
      </c>
      <c r="F2" s="418" t="s">
        <v>841</v>
      </c>
      <c r="G2" s="413" t="s">
        <v>731</v>
      </c>
      <c r="H2" s="418" t="s">
        <v>547</v>
      </c>
      <c r="I2" s="418" t="s">
        <v>548</v>
      </c>
      <c r="J2" s="418" t="s">
        <v>549</v>
      </c>
      <c r="K2" s="413" t="s">
        <v>731</v>
      </c>
      <c r="L2" s="418" t="s">
        <v>841</v>
      </c>
      <c r="M2" s="376" t="s">
        <v>731</v>
      </c>
    </row>
    <row r="3" spans="1:13">
      <c r="A3" s="61" t="s">
        <v>1541</v>
      </c>
      <c r="B3" s="408" t="s">
        <v>1542</v>
      </c>
      <c r="C3" s="61"/>
      <c r="D3" s="61"/>
      <c r="E3" s="61"/>
      <c r="F3" s="60" t="s">
        <v>1789</v>
      </c>
      <c r="G3" s="366" t="s">
        <v>867</v>
      </c>
      <c r="H3" s="366"/>
      <c r="I3" s="366"/>
      <c r="J3" s="366"/>
      <c r="K3" s="532" t="s">
        <v>867</v>
      </c>
      <c r="L3" s="60" t="s">
        <v>1928</v>
      </c>
      <c r="M3" s="372" t="s">
        <v>2018</v>
      </c>
    </row>
    <row r="4" spans="1:13">
      <c r="A4" s="61" t="s">
        <v>1548</v>
      </c>
      <c r="B4" s="408" t="s">
        <v>1549</v>
      </c>
      <c r="C4" s="61"/>
      <c r="D4" s="61"/>
      <c r="E4" s="61"/>
      <c r="F4" s="60" t="s">
        <v>1789</v>
      </c>
      <c r="G4" s="68" t="s">
        <v>422</v>
      </c>
      <c r="H4" s="366"/>
      <c r="I4" s="366"/>
      <c r="J4" s="366"/>
      <c r="K4" s="479" t="s">
        <v>422</v>
      </c>
      <c r="L4" s="60" t="s">
        <v>1929</v>
      </c>
      <c r="M4" s="372" t="s">
        <v>422</v>
      </c>
    </row>
    <row r="5" spans="1:13">
      <c r="A5" s="61" t="s">
        <v>1555</v>
      </c>
      <c r="B5" s="408" t="s">
        <v>1556</v>
      </c>
      <c r="C5" s="61"/>
      <c r="D5" s="61"/>
      <c r="E5" s="61"/>
      <c r="F5" s="60" t="s">
        <v>1789</v>
      </c>
      <c r="G5" s="68" t="s">
        <v>424</v>
      </c>
      <c r="H5" s="366"/>
      <c r="I5" s="366"/>
      <c r="J5" s="366"/>
      <c r="K5" s="479" t="s">
        <v>424</v>
      </c>
      <c r="L5" s="60" t="s">
        <v>1929</v>
      </c>
      <c r="M5" s="372" t="s">
        <v>424</v>
      </c>
    </row>
    <row r="6" spans="1:13">
      <c r="A6" s="61" t="s">
        <v>1420</v>
      </c>
      <c r="B6" s="408" t="s">
        <v>1421</v>
      </c>
      <c r="C6" s="61"/>
      <c r="D6" s="61"/>
      <c r="E6" s="61"/>
      <c r="F6" s="60" t="s">
        <v>1789</v>
      </c>
      <c r="G6" s="366" t="s">
        <v>867</v>
      </c>
      <c r="H6" s="366"/>
      <c r="I6" s="366"/>
      <c r="J6" s="366"/>
      <c r="K6" s="532" t="s">
        <v>867</v>
      </c>
      <c r="L6" s="60" t="s">
        <v>1928</v>
      </c>
      <c r="M6" s="372" t="s">
        <v>867</v>
      </c>
    </row>
    <row r="7" spans="1:13">
      <c r="A7" s="61" t="s">
        <v>1427</v>
      </c>
      <c r="B7" s="408" t="s">
        <v>1428</v>
      </c>
      <c r="C7" s="61"/>
      <c r="D7" s="61"/>
      <c r="E7" s="61"/>
      <c r="F7" s="60" t="s">
        <v>1789</v>
      </c>
      <c r="G7" s="68" t="s">
        <v>425</v>
      </c>
      <c r="H7" s="366"/>
      <c r="I7" s="366"/>
      <c r="J7" s="366"/>
      <c r="K7" s="479" t="s">
        <v>425</v>
      </c>
      <c r="L7" s="60" t="s">
        <v>1929</v>
      </c>
      <c r="M7" s="372" t="s">
        <v>425</v>
      </c>
    </row>
    <row r="8" spans="1:13">
      <c r="A8" s="61" t="s">
        <v>471</v>
      </c>
      <c r="B8" s="408" t="s">
        <v>1154</v>
      </c>
      <c r="C8" s="61"/>
      <c r="D8" s="61"/>
      <c r="E8" s="61"/>
      <c r="F8" s="60" t="s">
        <v>1789</v>
      </c>
      <c r="G8" s="68" t="s">
        <v>427</v>
      </c>
      <c r="H8" s="366"/>
      <c r="I8" s="366"/>
      <c r="J8" s="366"/>
      <c r="K8" s="479" t="s">
        <v>427</v>
      </c>
      <c r="L8" s="60" t="s">
        <v>1929</v>
      </c>
      <c r="M8" s="372" t="s">
        <v>427</v>
      </c>
    </row>
    <row r="9" spans="1:13">
      <c r="A9" s="61" t="s">
        <v>1159</v>
      </c>
      <c r="B9" s="408" t="s">
        <v>1160</v>
      </c>
      <c r="C9" s="61"/>
      <c r="D9" s="61"/>
      <c r="E9" s="61"/>
      <c r="F9" s="60" t="s">
        <v>1789</v>
      </c>
      <c r="G9" s="366" t="s">
        <v>867</v>
      </c>
      <c r="H9" s="366"/>
      <c r="I9" s="366"/>
      <c r="J9" s="366"/>
      <c r="K9" s="532" t="s">
        <v>867</v>
      </c>
      <c r="L9" s="60" t="s">
        <v>1928</v>
      </c>
      <c r="M9" s="372" t="s">
        <v>867</v>
      </c>
    </row>
    <row r="10" spans="1:13">
      <c r="A10" s="61" t="s">
        <v>1273</v>
      </c>
      <c r="B10" s="408" t="s">
        <v>1274</v>
      </c>
      <c r="C10" s="61"/>
      <c r="D10" s="61"/>
      <c r="E10" s="61"/>
      <c r="F10" s="60" t="s">
        <v>1789</v>
      </c>
      <c r="G10" s="68" t="s">
        <v>429</v>
      </c>
      <c r="H10" s="366"/>
      <c r="I10" s="366"/>
      <c r="J10" s="366"/>
      <c r="K10" s="479" t="s">
        <v>429</v>
      </c>
      <c r="L10" s="60" t="s">
        <v>1929</v>
      </c>
      <c r="M10" s="423" t="s">
        <v>429</v>
      </c>
    </row>
    <row r="11" spans="1:13">
      <c r="A11" s="61" t="s">
        <v>1280</v>
      </c>
      <c r="B11" s="408" t="s">
        <v>1281</v>
      </c>
      <c r="C11" s="61"/>
      <c r="D11" s="61"/>
      <c r="E11" s="61"/>
      <c r="F11" s="60" t="s">
        <v>1789</v>
      </c>
      <c r="G11" s="68" t="s">
        <v>431</v>
      </c>
      <c r="H11" s="366"/>
      <c r="I11" s="366"/>
      <c r="J11" s="366"/>
      <c r="K11" s="479" t="s">
        <v>431</v>
      </c>
      <c r="L11" s="60" t="s">
        <v>1929</v>
      </c>
      <c r="M11" s="423" t="s">
        <v>431</v>
      </c>
    </row>
    <row r="12" spans="1:13">
      <c r="A12" s="61" t="s">
        <v>1285</v>
      </c>
      <c r="B12" s="413" t="s">
        <v>731</v>
      </c>
      <c r="C12" s="413"/>
      <c r="D12" s="413"/>
      <c r="E12" s="413"/>
      <c r="F12" s="418" t="s">
        <v>841</v>
      </c>
      <c r="G12" s="413" t="s">
        <v>731</v>
      </c>
      <c r="H12" s="413"/>
      <c r="I12" s="413"/>
      <c r="J12" s="413"/>
      <c r="K12" s="413" t="s">
        <v>731</v>
      </c>
      <c r="L12" s="418" t="s">
        <v>841</v>
      </c>
      <c r="M12" s="376" t="s">
        <v>731</v>
      </c>
    </row>
    <row r="13" spans="1:13">
      <c r="A13" s="61" t="s">
        <v>1291</v>
      </c>
      <c r="B13" s="408" t="s">
        <v>1292</v>
      </c>
      <c r="C13" s="61"/>
      <c r="D13" s="61"/>
      <c r="E13" s="61"/>
      <c r="F13" s="60" t="s">
        <v>1789</v>
      </c>
      <c r="G13" s="68" t="s">
        <v>433</v>
      </c>
      <c r="H13" s="366"/>
      <c r="I13" s="366"/>
      <c r="J13" s="366"/>
      <c r="K13" s="479" t="s">
        <v>433</v>
      </c>
      <c r="L13" s="60" t="s">
        <v>1929</v>
      </c>
      <c r="M13" s="419" t="s">
        <v>1870</v>
      </c>
    </row>
    <row r="14" spans="1:13">
      <c r="A14" s="61" t="s">
        <v>1298</v>
      </c>
      <c r="B14" s="408" t="s">
        <v>1299</v>
      </c>
      <c r="C14" s="61"/>
      <c r="D14" s="61"/>
      <c r="E14" s="61"/>
      <c r="F14" s="60" t="s">
        <v>1789</v>
      </c>
      <c r="G14" s="68" t="s">
        <v>435</v>
      </c>
      <c r="H14" s="366"/>
      <c r="I14" s="366"/>
      <c r="J14" s="366"/>
      <c r="K14" s="479" t="s">
        <v>435</v>
      </c>
      <c r="L14" s="60" t="s">
        <v>1929</v>
      </c>
      <c r="M14" s="419" t="s">
        <v>1870</v>
      </c>
    </row>
    <row r="15" spans="1:13">
      <c r="A15" s="61" t="s">
        <v>157</v>
      </c>
      <c r="B15" s="408" t="s">
        <v>158</v>
      </c>
      <c r="C15" s="61"/>
      <c r="D15" s="61"/>
      <c r="E15" s="61"/>
      <c r="F15" s="60" t="s">
        <v>1789</v>
      </c>
      <c r="G15" s="366" t="s">
        <v>867</v>
      </c>
      <c r="H15" s="366"/>
      <c r="I15" s="366"/>
      <c r="J15" s="366"/>
      <c r="K15" s="532" t="s">
        <v>867</v>
      </c>
      <c r="L15" s="60" t="s">
        <v>1928</v>
      </c>
      <c r="M15" s="372" t="s">
        <v>867</v>
      </c>
    </row>
    <row r="16" spans="1:13">
      <c r="A16" s="61" t="s">
        <v>164</v>
      </c>
      <c r="B16" s="408" t="s">
        <v>165</v>
      </c>
      <c r="C16" s="61"/>
      <c r="D16" s="61"/>
      <c r="E16" s="61"/>
      <c r="F16" s="60" t="s">
        <v>1789</v>
      </c>
      <c r="G16" s="366" t="s">
        <v>1832</v>
      </c>
      <c r="H16" s="97" t="s">
        <v>552</v>
      </c>
      <c r="I16" s="97" t="s">
        <v>672</v>
      </c>
      <c r="J16" s="97" t="s">
        <v>673</v>
      </c>
      <c r="K16" s="479" t="s">
        <v>1832</v>
      </c>
      <c r="L16" s="60" t="s">
        <v>1930</v>
      </c>
      <c r="M16" s="372" t="s">
        <v>1796</v>
      </c>
    </row>
    <row r="17" spans="1:13">
      <c r="A17" s="61" t="s">
        <v>264</v>
      </c>
      <c r="B17" s="408" t="s">
        <v>265</v>
      </c>
      <c r="C17" s="61"/>
      <c r="D17" s="61"/>
      <c r="E17" s="61"/>
      <c r="F17" s="60" t="s">
        <v>1789</v>
      </c>
      <c r="G17" s="366" t="s">
        <v>1833</v>
      </c>
      <c r="H17" s="97" t="s">
        <v>553</v>
      </c>
      <c r="I17" s="97" t="s">
        <v>674</v>
      </c>
      <c r="J17" s="97" t="s">
        <v>1797</v>
      </c>
      <c r="K17" s="479" t="s">
        <v>2994</v>
      </c>
      <c r="L17" s="60" t="s">
        <v>1930</v>
      </c>
      <c r="M17" s="372" t="s">
        <v>1798</v>
      </c>
    </row>
    <row r="18" spans="1:13">
      <c r="A18" s="61" t="s">
        <v>271</v>
      </c>
      <c r="B18" s="408" t="s">
        <v>272</v>
      </c>
      <c r="C18" s="61"/>
      <c r="D18" s="61"/>
      <c r="E18" s="61"/>
      <c r="F18" s="60" t="s">
        <v>1789</v>
      </c>
      <c r="G18" s="366" t="s">
        <v>391</v>
      </c>
      <c r="H18" s="366"/>
      <c r="I18" s="366"/>
      <c r="J18" s="366"/>
      <c r="K18" s="532" t="s">
        <v>391</v>
      </c>
      <c r="L18" s="60" t="s">
        <v>1934</v>
      </c>
      <c r="M18" s="372" t="s">
        <v>391</v>
      </c>
    </row>
    <row r="19" spans="1:13">
      <c r="A19" s="61" t="s">
        <v>278</v>
      </c>
      <c r="B19" s="408" t="s">
        <v>279</v>
      </c>
      <c r="C19" s="61"/>
      <c r="D19" s="61"/>
      <c r="E19" s="61"/>
      <c r="F19" s="60" t="s">
        <v>1789</v>
      </c>
      <c r="G19" s="366" t="s">
        <v>391</v>
      </c>
      <c r="H19" s="366"/>
      <c r="I19" s="366"/>
      <c r="J19" s="366"/>
      <c r="K19" s="532" t="s">
        <v>391</v>
      </c>
      <c r="L19" s="60" t="s">
        <v>1934</v>
      </c>
      <c r="M19" s="372" t="s">
        <v>391</v>
      </c>
    </row>
    <row r="20" spans="1:13">
      <c r="A20" s="61" t="s">
        <v>968</v>
      </c>
      <c r="B20" s="408" t="s">
        <v>969</v>
      </c>
      <c r="C20" s="61"/>
      <c r="D20" s="61"/>
      <c r="E20" s="61"/>
      <c r="F20" s="60" t="s">
        <v>1790</v>
      </c>
      <c r="G20" s="68" t="s">
        <v>439</v>
      </c>
      <c r="H20" s="366"/>
      <c r="I20" s="366"/>
      <c r="J20" s="366"/>
      <c r="K20" s="479" t="s">
        <v>439</v>
      </c>
      <c r="L20" s="60" t="s">
        <v>1933</v>
      </c>
      <c r="M20" s="423" t="s">
        <v>439</v>
      </c>
    </row>
    <row r="21" spans="1:13">
      <c r="A21" s="61" t="s">
        <v>975</v>
      </c>
      <c r="B21" s="408" t="s">
        <v>976</v>
      </c>
      <c r="C21" s="61"/>
      <c r="D21" s="61"/>
      <c r="E21" s="61"/>
      <c r="F21" s="60" t="s">
        <v>1790</v>
      </c>
      <c r="G21" s="68" t="s">
        <v>441</v>
      </c>
      <c r="H21" s="366"/>
      <c r="I21" s="366"/>
      <c r="J21" s="366"/>
      <c r="K21" s="479" t="s">
        <v>441</v>
      </c>
      <c r="L21" s="60" t="s">
        <v>1933</v>
      </c>
      <c r="M21" s="423" t="s">
        <v>441</v>
      </c>
    </row>
    <row r="22" spans="1:13">
      <c r="A22" s="61" t="s">
        <v>980</v>
      </c>
      <c r="B22" s="413" t="s">
        <v>731</v>
      </c>
      <c r="C22" s="413"/>
      <c r="D22" s="413"/>
      <c r="E22" s="413"/>
      <c r="F22" s="418" t="s">
        <v>841</v>
      </c>
      <c r="G22" s="413" t="s">
        <v>731</v>
      </c>
      <c r="H22" s="413"/>
      <c r="I22" s="413"/>
      <c r="J22" s="413"/>
      <c r="K22" s="413" t="s">
        <v>731</v>
      </c>
      <c r="L22" s="418" t="s">
        <v>841</v>
      </c>
      <c r="M22" s="376" t="s">
        <v>731</v>
      </c>
    </row>
    <row r="23" spans="1:13">
      <c r="A23" s="61" t="s">
        <v>986</v>
      </c>
      <c r="B23" s="408" t="s">
        <v>987</v>
      </c>
      <c r="C23" s="61"/>
      <c r="D23" s="61"/>
      <c r="E23" s="61"/>
      <c r="F23" s="60" t="s">
        <v>1790</v>
      </c>
      <c r="G23" s="68" t="s">
        <v>1799</v>
      </c>
      <c r="H23" s="366"/>
      <c r="I23" s="366"/>
      <c r="J23" s="366"/>
      <c r="K23" s="479" t="s">
        <v>1799</v>
      </c>
      <c r="L23" s="60" t="s">
        <v>1933</v>
      </c>
      <c r="M23" s="419" t="s">
        <v>2985</v>
      </c>
    </row>
    <row r="24" spans="1:13">
      <c r="A24" s="61" t="s">
        <v>993</v>
      </c>
      <c r="B24" s="408" t="s">
        <v>994</v>
      </c>
      <c r="C24" s="61"/>
      <c r="D24" s="61"/>
      <c r="E24" s="61"/>
      <c r="F24" s="60" t="s">
        <v>1790</v>
      </c>
      <c r="G24" s="68" t="s">
        <v>444</v>
      </c>
      <c r="H24" s="366"/>
      <c r="I24" s="366"/>
      <c r="J24" s="366"/>
      <c r="K24" s="479" t="s">
        <v>444</v>
      </c>
      <c r="L24" s="60" t="s">
        <v>1933</v>
      </c>
      <c r="M24" s="419" t="s">
        <v>2986</v>
      </c>
    </row>
    <row r="25" spans="1:13">
      <c r="A25" s="61" t="s">
        <v>132</v>
      </c>
      <c r="B25" s="408" t="s">
        <v>133</v>
      </c>
      <c r="C25" s="61"/>
      <c r="D25" s="61"/>
      <c r="E25" s="61"/>
      <c r="F25" s="60" t="s">
        <v>1790</v>
      </c>
      <c r="G25" s="366" t="s">
        <v>391</v>
      </c>
      <c r="H25" s="366"/>
      <c r="I25" s="366"/>
      <c r="J25" s="366"/>
      <c r="K25" s="532" t="s">
        <v>391</v>
      </c>
      <c r="L25" s="60" t="s">
        <v>1934</v>
      </c>
      <c r="M25" s="372" t="s">
        <v>391</v>
      </c>
    </row>
    <row r="26" spans="1:13">
      <c r="A26" s="61" t="s">
        <v>139</v>
      </c>
      <c r="B26" s="408" t="s">
        <v>140</v>
      </c>
      <c r="C26" s="61"/>
      <c r="D26" s="61"/>
      <c r="E26" s="61"/>
      <c r="F26" s="60" t="s">
        <v>1790</v>
      </c>
      <c r="G26" s="366" t="s">
        <v>391</v>
      </c>
      <c r="H26" s="366"/>
      <c r="I26" s="366"/>
      <c r="J26" s="366"/>
      <c r="K26" s="532" t="s">
        <v>391</v>
      </c>
      <c r="L26" s="60" t="s">
        <v>1934</v>
      </c>
      <c r="M26" s="372" t="s">
        <v>391</v>
      </c>
    </row>
    <row r="27" spans="1:13">
      <c r="A27" s="61" t="s">
        <v>1052</v>
      </c>
      <c r="B27" s="408" t="s">
        <v>1053</v>
      </c>
      <c r="C27" s="61"/>
      <c r="D27" s="61"/>
      <c r="E27" s="61"/>
      <c r="F27" s="60" t="s">
        <v>1790</v>
      </c>
      <c r="G27" s="366" t="s">
        <v>448</v>
      </c>
      <c r="H27" s="97" t="s">
        <v>675</v>
      </c>
      <c r="I27" s="97" t="s">
        <v>676</v>
      </c>
      <c r="J27" s="97" t="s">
        <v>677</v>
      </c>
      <c r="K27" s="479" t="s">
        <v>448</v>
      </c>
      <c r="L27" s="60" t="s">
        <v>1930</v>
      </c>
      <c r="M27" s="372" t="s">
        <v>448</v>
      </c>
    </row>
    <row r="28" spans="1:13">
      <c r="A28" s="61" t="s">
        <v>1059</v>
      </c>
      <c r="B28" s="408" t="s">
        <v>1060</v>
      </c>
      <c r="C28" s="61"/>
      <c r="D28" s="61"/>
      <c r="E28" s="61"/>
      <c r="F28" s="60" t="s">
        <v>1790</v>
      </c>
      <c r="G28" s="366" t="s">
        <v>449</v>
      </c>
      <c r="H28" s="97" t="s">
        <v>678</v>
      </c>
      <c r="I28" s="97" t="s">
        <v>679</v>
      </c>
      <c r="J28" s="97" t="s">
        <v>680</v>
      </c>
      <c r="K28" s="479" t="s">
        <v>449</v>
      </c>
      <c r="L28" s="60" t="s">
        <v>1930</v>
      </c>
      <c r="M28" s="372" t="s">
        <v>449</v>
      </c>
    </row>
    <row r="29" spans="1:13">
      <c r="A29" s="61" t="s">
        <v>311</v>
      </c>
      <c r="B29" s="408" t="s">
        <v>312</v>
      </c>
      <c r="C29" s="61"/>
      <c r="D29" s="61"/>
      <c r="E29" s="61"/>
      <c r="F29" s="60" t="s">
        <v>1790</v>
      </c>
      <c r="G29" s="366" t="s">
        <v>391</v>
      </c>
      <c r="H29" s="366"/>
      <c r="I29" s="366"/>
      <c r="J29" s="366"/>
      <c r="K29" s="532" t="s">
        <v>391</v>
      </c>
      <c r="L29" s="60" t="s">
        <v>1934</v>
      </c>
      <c r="M29" s="372" t="s">
        <v>391</v>
      </c>
    </row>
    <row r="30" spans="1:13">
      <c r="A30" s="61" t="s">
        <v>316</v>
      </c>
      <c r="B30" s="408" t="s">
        <v>1633</v>
      </c>
      <c r="C30" s="61"/>
      <c r="D30" s="61"/>
      <c r="E30" s="61"/>
      <c r="F30" s="60" t="s">
        <v>1790</v>
      </c>
      <c r="G30" s="366" t="s">
        <v>451</v>
      </c>
      <c r="H30" s="97" t="s">
        <v>681</v>
      </c>
      <c r="I30" s="97" t="s">
        <v>682</v>
      </c>
      <c r="J30" s="97" t="s">
        <v>683</v>
      </c>
      <c r="K30" s="479" t="s">
        <v>451</v>
      </c>
      <c r="L30" s="60" t="s">
        <v>1930</v>
      </c>
      <c r="M30" s="372" t="s">
        <v>451</v>
      </c>
    </row>
    <row r="31" spans="1:13">
      <c r="A31" s="61" t="s">
        <v>729</v>
      </c>
      <c r="B31" s="408" t="s">
        <v>730</v>
      </c>
      <c r="C31" s="61"/>
      <c r="D31" s="61"/>
      <c r="E31" s="61"/>
      <c r="F31" s="60" t="s">
        <v>1790</v>
      </c>
      <c r="G31" s="366" t="s">
        <v>453</v>
      </c>
      <c r="H31" s="97" t="s">
        <v>684</v>
      </c>
      <c r="I31" s="97" t="s">
        <v>685</v>
      </c>
      <c r="J31" s="97" t="s">
        <v>686</v>
      </c>
      <c r="K31" s="479" t="s">
        <v>453</v>
      </c>
      <c r="L31" s="60" t="s">
        <v>1930</v>
      </c>
      <c r="M31" s="372" t="s">
        <v>453</v>
      </c>
    </row>
    <row r="32" spans="1:13">
      <c r="A32" s="61" t="s">
        <v>734</v>
      </c>
      <c r="B32" s="413" t="s">
        <v>731</v>
      </c>
      <c r="C32" s="413"/>
      <c r="D32" s="413"/>
      <c r="E32" s="413"/>
      <c r="F32" s="418" t="s">
        <v>841</v>
      </c>
      <c r="G32" s="413" t="s">
        <v>731</v>
      </c>
      <c r="H32" s="413"/>
      <c r="I32" s="413"/>
      <c r="J32" s="413"/>
      <c r="K32" s="413" t="s">
        <v>731</v>
      </c>
      <c r="L32" s="418" t="s">
        <v>841</v>
      </c>
      <c r="M32" s="376" t="s">
        <v>731</v>
      </c>
    </row>
    <row r="33" spans="1:13">
      <c r="A33" s="61" t="s">
        <v>243</v>
      </c>
      <c r="B33" s="408" t="s">
        <v>738</v>
      </c>
      <c r="C33" s="61"/>
      <c r="D33" s="61"/>
      <c r="E33" s="61"/>
      <c r="F33" s="60" t="s">
        <v>1790</v>
      </c>
      <c r="G33" s="366" t="s">
        <v>454</v>
      </c>
      <c r="H33" s="97" t="s">
        <v>687</v>
      </c>
      <c r="I33" s="97" t="s">
        <v>688</v>
      </c>
      <c r="J33" s="97" t="s">
        <v>689</v>
      </c>
      <c r="K33" s="479" t="s">
        <v>454</v>
      </c>
      <c r="L33" s="60" t="s">
        <v>1930</v>
      </c>
      <c r="M33" s="372" t="s">
        <v>454</v>
      </c>
    </row>
    <row r="34" spans="1:13">
      <c r="A34" s="61" t="s">
        <v>1561</v>
      </c>
      <c r="B34" s="408" t="s">
        <v>1347</v>
      </c>
      <c r="C34" s="61"/>
      <c r="D34" s="61"/>
      <c r="E34" s="61"/>
      <c r="F34" s="60" t="s">
        <v>1790</v>
      </c>
      <c r="G34" s="366" t="s">
        <v>455</v>
      </c>
      <c r="H34" s="97" t="s">
        <v>690</v>
      </c>
      <c r="I34" s="97" t="s">
        <v>691</v>
      </c>
      <c r="J34" s="97" t="s">
        <v>692</v>
      </c>
      <c r="K34" s="479" t="s">
        <v>455</v>
      </c>
      <c r="L34" s="60" t="s">
        <v>1930</v>
      </c>
      <c r="M34" s="372" t="s">
        <v>455</v>
      </c>
    </row>
    <row r="35" spans="1:13">
      <c r="A35" s="61" t="s">
        <v>246</v>
      </c>
      <c r="B35" s="408" t="s">
        <v>1307</v>
      </c>
      <c r="C35" s="61"/>
      <c r="D35" s="61"/>
      <c r="E35" s="61"/>
      <c r="F35" s="60" t="s">
        <v>1790</v>
      </c>
      <c r="G35" s="68" t="s">
        <v>1834</v>
      </c>
      <c r="H35" s="366"/>
      <c r="I35" s="366"/>
      <c r="K35" s="479" t="s">
        <v>1834</v>
      </c>
      <c r="L35" s="60" t="s">
        <v>2545</v>
      </c>
      <c r="M35" s="384" t="s">
        <v>1800</v>
      </c>
    </row>
    <row r="36" spans="1:13">
      <c r="A36" s="61" t="s">
        <v>321</v>
      </c>
      <c r="B36" s="408" t="s">
        <v>1309</v>
      </c>
      <c r="C36" s="61"/>
      <c r="D36" s="61"/>
      <c r="E36" s="61"/>
      <c r="F36" s="60" t="s">
        <v>1790</v>
      </c>
      <c r="G36" s="366" t="s">
        <v>391</v>
      </c>
      <c r="H36" s="366"/>
      <c r="I36" s="366"/>
      <c r="J36" s="366"/>
      <c r="K36" s="532" t="s">
        <v>391</v>
      </c>
      <c r="L36" s="60" t="s">
        <v>1934</v>
      </c>
      <c r="M36" s="372" t="s">
        <v>391</v>
      </c>
    </row>
    <row r="37" spans="1:13">
      <c r="A37" s="61" t="s">
        <v>1503</v>
      </c>
      <c r="B37" s="408" t="s">
        <v>1311</v>
      </c>
      <c r="C37" s="61"/>
      <c r="D37" s="61"/>
      <c r="E37" s="61"/>
      <c r="F37" s="60" t="s">
        <v>1790</v>
      </c>
      <c r="G37" s="366" t="s">
        <v>456</v>
      </c>
      <c r="H37" s="97" t="s">
        <v>550</v>
      </c>
      <c r="I37" s="97" t="s">
        <v>693</v>
      </c>
      <c r="J37" s="97" t="s">
        <v>694</v>
      </c>
      <c r="K37" s="479" t="s">
        <v>456</v>
      </c>
      <c r="L37" s="60" t="s">
        <v>1930</v>
      </c>
      <c r="M37" s="372" t="s">
        <v>456</v>
      </c>
    </row>
    <row r="38" spans="1:13">
      <c r="A38" s="61" t="s">
        <v>329</v>
      </c>
      <c r="B38" s="408" t="s">
        <v>330</v>
      </c>
      <c r="C38" s="61"/>
      <c r="D38" s="61"/>
      <c r="E38" s="61"/>
      <c r="F38" s="60" t="s">
        <v>1790</v>
      </c>
      <c r="G38" s="366" t="s">
        <v>457</v>
      </c>
      <c r="H38" s="97" t="s">
        <v>551</v>
      </c>
      <c r="I38" s="97" t="s">
        <v>695</v>
      </c>
      <c r="J38" s="97" t="s">
        <v>696</v>
      </c>
      <c r="K38" s="479" t="s">
        <v>457</v>
      </c>
      <c r="L38" s="60" t="s">
        <v>1930</v>
      </c>
      <c r="M38" s="372" t="s">
        <v>457</v>
      </c>
    </row>
    <row r="39" spans="1:13">
      <c r="A39" s="61" t="s">
        <v>334</v>
      </c>
      <c r="B39" s="408" t="s">
        <v>335</v>
      </c>
      <c r="C39" s="61"/>
      <c r="D39" s="61"/>
      <c r="E39" s="61"/>
      <c r="F39" s="60" t="s">
        <v>1790</v>
      </c>
      <c r="G39" s="366" t="s">
        <v>1376</v>
      </c>
      <c r="H39" s="366"/>
      <c r="I39" s="366"/>
      <c r="J39" s="97"/>
      <c r="K39" s="532" t="s">
        <v>1376</v>
      </c>
      <c r="L39" s="60" t="s">
        <v>1934</v>
      </c>
      <c r="M39" s="372" t="s">
        <v>391</v>
      </c>
    </row>
    <row r="40" spans="1:13">
      <c r="A40" s="61" t="s">
        <v>340</v>
      </c>
      <c r="B40" s="408" t="s">
        <v>341</v>
      </c>
      <c r="C40" s="61"/>
      <c r="D40" s="61"/>
      <c r="E40" s="61"/>
      <c r="F40" s="60" t="s">
        <v>1790</v>
      </c>
      <c r="G40" s="366" t="s">
        <v>459</v>
      </c>
      <c r="H40" s="366"/>
      <c r="I40" s="97" t="s">
        <v>697</v>
      </c>
      <c r="J40" s="97" t="s">
        <v>698</v>
      </c>
      <c r="K40" s="479" t="s">
        <v>459</v>
      </c>
      <c r="L40" s="60" t="s">
        <v>1931</v>
      </c>
      <c r="M40" s="403" t="s">
        <v>2598</v>
      </c>
    </row>
    <row r="41" spans="1:13">
      <c r="A41" s="61" t="s">
        <v>1319</v>
      </c>
      <c r="B41" s="408" t="s">
        <v>1320</v>
      </c>
      <c r="C41" s="61"/>
      <c r="D41" s="61"/>
      <c r="E41" s="61"/>
      <c r="F41" s="60" t="s">
        <v>1790</v>
      </c>
      <c r="G41" s="366" t="s">
        <v>461</v>
      </c>
      <c r="H41" s="366"/>
      <c r="I41" s="191" t="s">
        <v>699</v>
      </c>
      <c r="J41" s="97" t="s">
        <v>700</v>
      </c>
      <c r="K41" s="479" t="s">
        <v>461</v>
      </c>
      <c r="L41" s="60" t="s">
        <v>1931</v>
      </c>
      <c r="M41" s="403" t="s">
        <v>2599</v>
      </c>
    </row>
    <row r="42" spans="1:13">
      <c r="A42" s="61" t="s">
        <v>347</v>
      </c>
      <c r="B42" s="413" t="s">
        <v>731</v>
      </c>
      <c r="C42" s="413"/>
      <c r="D42" s="413"/>
      <c r="E42" s="413"/>
      <c r="F42" s="418" t="s">
        <v>841</v>
      </c>
      <c r="G42" s="413" t="s">
        <v>731</v>
      </c>
      <c r="H42" s="413"/>
      <c r="I42" s="413"/>
      <c r="J42" s="413"/>
      <c r="K42" s="413" t="s">
        <v>731</v>
      </c>
      <c r="L42" s="418" t="s">
        <v>841</v>
      </c>
      <c r="M42" s="376" t="s">
        <v>731</v>
      </c>
    </row>
    <row r="43" spans="1:13">
      <c r="A43" s="61" t="s">
        <v>1324</v>
      </c>
      <c r="B43" s="408" t="s">
        <v>351</v>
      </c>
      <c r="C43" s="61"/>
      <c r="D43" s="61"/>
      <c r="E43" s="61"/>
      <c r="F43" s="60" t="s">
        <v>1790</v>
      </c>
      <c r="G43" s="366" t="s">
        <v>463</v>
      </c>
      <c r="H43" s="366"/>
      <c r="I43" s="97" t="s">
        <v>701</v>
      </c>
      <c r="J43" s="97" t="s">
        <v>702</v>
      </c>
      <c r="K43" s="479" t="s">
        <v>463</v>
      </c>
      <c r="L43" s="60" t="s">
        <v>1931</v>
      </c>
      <c r="M43" s="403" t="s">
        <v>2600</v>
      </c>
    </row>
    <row r="44" spans="1:13">
      <c r="A44" s="61" t="s">
        <v>1326</v>
      </c>
      <c r="B44" s="408" t="s">
        <v>1501</v>
      </c>
      <c r="C44" s="61"/>
      <c r="D44" s="61"/>
      <c r="E44" s="61"/>
      <c r="F44" s="60" t="s">
        <v>1790</v>
      </c>
      <c r="G44" s="366" t="s">
        <v>465</v>
      </c>
      <c r="H44" s="366"/>
      <c r="I44" s="97" t="s">
        <v>703</v>
      </c>
      <c r="J44" s="97" t="s">
        <v>704</v>
      </c>
      <c r="K44" s="479" t="s">
        <v>465</v>
      </c>
      <c r="L44" s="60" t="s">
        <v>1931</v>
      </c>
      <c r="M44" s="403" t="s">
        <v>2601</v>
      </c>
    </row>
    <row r="45" spans="1:13">
      <c r="A45" s="61" t="s">
        <v>1329</v>
      </c>
      <c r="B45" s="408" t="s">
        <v>1506</v>
      </c>
      <c r="C45" s="61"/>
      <c r="D45" s="61"/>
      <c r="E45" s="61"/>
      <c r="F45" s="60" t="s">
        <v>1790</v>
      </c>
      <c r="G45" s="366" t="s">
        <v>467</v>
      </c>
      <c r="H45" s="366"/>
      <c r="I45" s="97" t="s">
        <v>705</v>
      </c>
      <c r="J45" s="97" t="s">
        <v>706</v>
      </c>
      <c r="K45" s="479" t="s">
        <v>467</v>
      </c>
      <c r="L45" s="60" t="s">
        <v>1931</v>
      </c>
      <c r="M45" s="403" t="s">
        <v>2602</v>
      </c>
    </row>
    <row r="46" spans="1:13">
      <c r="A46" s="61" t="s">
        <v>1331</v>
      </c>
      <c r="B46" s="408" t="s">
        <v>287</v>
      </c>
      <c r="C46" s="61"/>
      <c r="D46" s="61"/>
      <c r="E46" s="61"/>
      <c r="F46" s="60" t="s">
        <v>1790</v>
      </c>
      <c r="G46" s="366" t="s">
        <v>391</v>
      </c>
      <c r="H46" s="366"/>
      <c r="I46" s="366"/>
      <c r="J46" s="366"/>
      <c r="K46" s="532" t="s">
        <v>391</v>
      </c>
      <c r="L46" s="60" t="s">
        <v>668</v>
      </c>
      <c r="M46" s="403" t="s">
        <v>2607</v>
      </c>
    </row>
    <row r="47" spans="1:13">
      <c r="A47" s="61" t="s">
        <v>1334</v>
      </c>
      <c r="B47" s="408" t="s">
        <v>291</v>
      </c>
      <c r="C47" s="61"/>
      <c r="D47" s="61"/>
      <c r="E47" s="61"/>
      <c r="F47" s="60" t="s">
        <v>1790</v>
      </c>
      <c r="G47" s="366" t="s">
        <v>1066</v>
      </c>
      <c r="H47" s="366"/>
      <c r="I47" s="97" t="s">
        <v>707</v>
      </c>
      <c r="J47" s="97" t="s">
        <v>708</v>
      </c>
      <c r="K47" s="479" t="s">
        <v>1066</v>
      </c>
      <c r="L47" s="60" t="s">
        <v>1931</v>
      </c>
      <c r="M47" s="403" t="s">
        <v>2603</v>
      </c>
    </row>
    <row r="48" spans="1:13">
      <c r="A48" s="61" t="s">
        <v>767</v>
      </c>
      <c r="B48" s="408" t="s">
        <v>123</v>
      </c>
      <c r="C48" s="61"/>
      <c r="D48" s="61"/>
      <c r="E48" s="61"/>
      <c r="F48" s="60" t="s">
        <v>1790</v>
      </c>
      <c r="G48" s="366" t="s">
        <v>1068</v>
      </c>
      <c r="H48" s="366"/>
      <c r="I48" s="97" t="s">
        <v>709</v>
      </c>
      <c r="J48" s="97" t="s">
        <v>710</v>
      </c>
      <c r="K48" s="479" t="s">
        <v>1068</v>
      </c>
      <c r="L48" s="60" t="s">
        <v>1931</v>
      </c>
      <c r="M48" s="403" t="s">
        <v>2604</v>
      </c>
    </row>
    <row r="49" spans="1:14">
      <c r="A49" s="61" t="s">
        <v>769</v>
      </c>
      <c r="B49" s="408" t="s">
        <v>126</v>
      </c>
      <c r="C49" s="61"/>
      <c r="D49" s="61"/>
      <c r="E49" s="61"/>
      <c r="F49" s="60" t="s">
        <v>1790</v>
      </c>
      <c r="G49" s="366" t="s">
        <v>391</v>
      </c>
      <c r="H49" s="366"/>
      <c r="I49" s="366"/>
      <c r="J49" s="366"/>
      <c r="K49" s="532" t="s">
        <v>391</v>
      </c>
      <c r="L49" s="60" t="s">
        <v>668</v>
      </c>
      <c r="M49" s="403" t="s">
        <v>2607</v>
      </c>
    </row>
    <row r="50" spans="1:14">
      <c r="A50" s="61" t="s">
        <v>771</v>
      </c>
      <c r="B50" s="408" t="s">
        <v>772</v>
      </c>
      <c r="C50" s="61"/>
      <c r="D50" s="61"/>
      <c r="E50" s="61"/>
      <c r="F50" s="60" t="s">
        <v>1790</v>
      </c>
      <c r="G50" s="366" t="s">
        <v>1070</v>
      </c>
      <c r="H50" s="366"/>
      <c r="I50" s="97" t="s">
        <v>711</v>
      </c>
      <c r="J50" s="97" t="s">
        <v>712</v>
      </c>
      <c r="K50" s="479" t="s">
        <v>1070</v>
      </c>
      <c r="L50" s="60" t="s">
        <v>1931</v>
      </c>
      <c r="M50" s="403" t="s">
        <v>2605</v>
      </c>
    </row>
    <row r="51" spans="1:14">
      <c r="A51" s="61" t="s">
        <v>778</v>
      </c>
      <c r="B51" s="408" t="s">
        <v>779</v>
      </c>
      <c r="C51" s="61"/>
      <c r="D51" s="61"/>
      <c r="E51" s="61"/>
      <c r="F51" s="60" t="s">
        <v>1790</v>
      </c>
      <c r="G51" s="366" t="s">
        <v>1072</v>
      </c>
      <c r="H51" s="366"/>
      <c r="I51" s="97" t="s">
        <v>713</v>
      </c>
      <c r="J51" s="97" t="s">
        <v>714</v>
      </c>
      <c r="K51" s="479" t="s">
        <v>1072</v>
      </c>
      <c r="L51" s="60" t="s">
        <v>1931</v>
      </c>
      <c r="M51" s="403" t="s">
        <v>2606</v>
      </c>
    </row>
    <row r="52" spans="1:14">
      <c r="A52" s="61" t="s">
        <v>783</v>
      </c>
      <c r="B52" s="413" t="s">
        <v>731</v>
      </c>
      <c r="C52" s="413"/>
      <c r="D52" s="413"/>
      <c r="E52" s="413"/>
      <c r="F52" s="418" t="s">
        <v>841</v>
      </c>
      <c r="G52" s="413" t="s">
        <v>731</v>
      </c>
      <c r="H52" s="413"/>
      <c r="I52" s="413"/>
      <c r="J52" s="413"/>
      <c r="K52" s="413" t="s">
        <v>731</v>
      </c>
      <c r="L52" s="418" t="s">
        <v>841</v>
      </c>
      <c r="M52" s="376" t="s">
        <v>731</v>
      </c>
    </row>
    <row r="53" spans="1:14">
      <c r="A53" s="61" t="s">
        <v>789</v>
      </c>
      <c r="B53" s="408" t="s">
        <v>923</v>
      </c>
      <c r="C53" s="408" t="s">
        <v>1801</v>
      </c>
      <c r="D53" s="408" t="s">
        <v>26</v>
      </c>
      <c r="E53" s="408" t="s">
        <v>2546</v>
      </c>
      <c r="F53" s="60" t="s">
        <v>1802</v>
      </c>
      <c r="G53" s="408" t="s">
        <v>923</v>
      </c>
      <c r="H53" s="408"/>
      <c r="I53" s="408"/>
      <c r="J53" s="408"/>
      <c r="K53" s="479" t="s">
        <v>923</v>
      </c>
      <c r="L53" s="60" t="s">
        <v>1529</v>
      </c>
      <c r="M53" s="422" t="s">
        <v>2610</v>
      </c>
    </row>
    <row r="54" spans="1:14">
      <c r="A54" s="61" t="s">
        <v>795</v>
      </c>
      <c r="B54" s="408" t="s">
        <v>1803</v>
      </c>
      <c r="C54" s="408" t="s">
        <v>1804</v>
      </c>
      <c r="D54" s="409" t="s">
        <v>27</v>
      </c>
      <c r="E54" s="408" t="s">
        <v>2547</v>
      </c>
      <c r="F54" s="60" t="s">
        <v>1802</v>
      </c>
      <c r="G54" s="408" t="s">
        <v>1803</v>
      </c>
      <c r="H54" s="408"/>
      <c r="I54" s="408"/>
      <c r="J54" s="408"/>
      <c r="K54" s="479" t="s">
        <v>1803</v>
      </c>
      <c r="L54" s="60" t="s">
        <v>1529</v>
      </c>
      <c r="M54" s="422" t="s">
        <v>2611</v>
      </c>
    </row>
    <row r="55" spans="1:14">
      <c r="A55" s="61" t="s">
        <v>801</v>
      </c>
      <c r="B55" s="408" t="s">
        <v>802</v>
      </c>
      <c r="C55" s="61"/>
      <c r="D55" s="61"/>
      <c r="E55" s="61"/>
      <c r="F55" s="60" t="s">
        <v>1529</v>
      </c>
      <c r="G55" s="408" t="s">
        <v>802</v>
      </c>
      <c r="H55" s="408"/>
      <c r="I55" s="408"/>
      <c r="J55" s="408"/>
      <c r="K55" s="479" t="s">
        <v>802</v>
      </c>
      <c r="L55" s="60" t="s">
        <v>1529</v>
      </c>
      <c r="M55" s="422" t="s">
        <v>802</v>
      </c>
    </row>
    <row r="56" spans="1:14">
      <c r="A56" s="61" t="s">
        <v>808</v>
      </c>
      <c r="B56" s="408" t="s">
        <v>1805</v>
      </c>
      <c r="C56" s="408" t="s">
        <v>1336</v>
      </c>
      <c r="D56" s="408" t="s">
        <v>28</v>
      </c>
      <c r="E56" s="408" t="s">
        <v>2548</v>
      </c>
      <c r="F56" s="60" t="s">
        <v>1802</v>
      </c>
      <c r="G56" s="408" t="s">
        <v>1805</v>
      </c>
      <c r="H56" s="408"/>
      <c r="I56" s="408"/>
      <c r="J56" s="408"/>
      <c r="K56" s="479" t="s">
        <v>1805</v>
      </c>
      <c r="L56" s="60" t="s">
        <v>1529</v>
      </c>
      <c r="M56" s="422" t="s">
        <v>2612</v>
      </c>
    </row>
    <row r="57" spans="1:14">
      <c r="A57" s="61" t="s">
        <v>814</v>
      </c>
      <c r="B57" s="408" t="s">
        <v>1806</v>
      </c>
      <c r="C57" s="408" t="s">
        <v>1807</v>
      </c>
      <c r="D57" s="408" t="s">
        <v>29</v>
      </c>
      <c r="E57" s="408" t="s">
        <v>2549</v>
      </c>
      <c r="F57" s="60" t="s">
        <v>1802</v>
      </c>
      <c r="G57" s="408" t="s">
        <v>1806</v>
      </c>
      <c r="H57" s="408"/>
      <c r="I57" s="408"/>
      <c r="J57" s="408"/>
      <c r="K57" s="479" t="s">
        <v>1806</v>
      </c>
      <c r="L57" s="60" t="s">
        <v>1529</v>
      </c>
      <c r="M57" s="422" t="s">
        <v>2613</v>
      </c>
    </row>
    <row r="58" spans="1:14">
      <c r="A58" s="61" t="s">
        <v>871</v>
      </c>
      <c r="B58" s="408" t="s">
        <v>872</v>
      </c>
      <c r="C58" s="61"/>
      <c r="D58" s="61"/>
      <c r="E58" s="61"/>
      <c r="F58" s="60" t="s">
        <v>1530</v>
      </c>
      <c r="G58" s="408" t="s">
        <v>872</v>
      </c>
      <c r="H58" s="408"/>
      <c r="I58" s="408"/>
      <c r="J58" s="408"/>
      <c r="K58" s="479" t="s">
        <v>872</v>
      </c>
      <c r="L58" s="60" t="s">
        <v>1530</v>
      </c>
      <c r="M58" s="259" t="s">
        <v>2586</v>
      </c>
      <c r="N58" s="261"/>
    </row>
    <row r="59" spans="1:14">
      <c r="A59" s="61" t="s">
        <v>878</v>
      </c>
      <c r="B59" s="408" t="s">
        <v>1808</v>
      </c>
      <c r="C59" s="408" t="s">
        <v>1075</v>
      </c>
      <c r="D59" s="408" t="s">
        <v>4</v>
      </c>
      <c r="E59" s="408" t="s">
        <v>2550</v>
      </c>
      <c r="F59" s="60" t="s">
        <v>1802</v>
      </c>
      <c r="G59" s="408" t="s">
        <v>1808</v>
      </c>
      <c r="H59" s="408"/>
      <c r="I59" s="408"/>
      <c r="J59" s="408"/>
      <c r="K59" s="479" t="s">
        <v>1808</v>
      </c>
      <c r="L59" s="60" t="s">
        <v>1529</v>
      </c>
      <c r="M59" s="422" t="s">
        <v>2614</v>
      </c>
    </row>
    <row r="60" spans="1:14">
      <c r="A60" s="61" t="s">
        <v>717</v>
      </c>
      <c r="B60" s="408" t="s">
        <v>1809</v>
      </c>
      <c r="C60" s="408" t="s">
        <v>1076</v>
      </c>
      <c r="D60" s="408" t="s">
        <v>5</v>
      </c>
      <c r="E60" s="408" t="s">
        <v>2551</v>
      </c>
      <c r="F60" s="60" t="s">
        <v>1802</v>
      </c>
      <c r="G60" s="408" t="s">
        <v>1809</v>
      </c>
      <c r="H60" s="408"/>
      <c r="I60" s="408"/>
      <c r="J60" s="408"/>
      <c r="K60" s="479" t="s">
        <v>1809</v>
      </c>
      <c r="L60" s="60" t="s">
        <v>1529</v>
      </c>
      <c r="M60" s="422" t="s">
        <v>566</v>
      </c>
    </row>
    <row r="61" spans="1:14">
      <c r="A61" s="61" t="s">
        <v>371</v>
      </c>
      <c r="B61" s="413" t="s">
        <v>731</v>
      </c>
      <c r="C61" s="413"/>
      <c r="D61" s="413"/>
      <c r="E61" s="413"/>
      <c r="F61" s="418" t="s">
        <v>841</v>
      </c>
      <c r="G61" s="413" t="s">
        <v>731</v>
      </c>
      <c r="H61" s="413"/>
      <c r="I61" s="413"/>
      <c r="J61" s="413"/>
      <c r="K61" s="413" t="s">
        <v>731</v>
      </c>
      <c r="L61" s="418" t="s">
        <v>841</v>
      </c>
      <c r="M61" s="376" t="s">
        <v>731</v>
      </c>
    </row>
    <row r="62" spans="1:14">
      <c r="A62" s="61" t="s">
        <v>378</v>
      </c>
      <c r="B62" s="408" t="s">
        <v>1810</v>
      </c>
      <c r="C62" s="408" t="s">
        <v>1077</v>
      </c>
      <c r="D62" s="408" t="s">
        <v>2552</v>
      </c>
      <c r="E62" s="408" t="s">
        <v>2553</v>
      </c>
      <c r="F62" s="60" t="s">
        <v>1802</v>
      </c>
      <c r="G62" s="408" t="s">
        <v>1810</v>
      </c>
      <c r="H62" s="408"/>
      <c r="I62" s="408"/>
      <c r="J62" s="408"/>
      <c r="K62" s="479" t="s">
        <v>1810</v>
      </c>
      <c r="L62" s="60" t="s">
        <v>1529</v>
      </c>
      <c r="M62" s="422" t="s">
        <v>2615</v>
      </c>
    </row>
    <row r="63" spans="1:14">
      <c r="A63" s="61" t="s">
        <v>385</v>
      </c>
      <c r="B63" s="408" t="s">
        <v>1811</v>
      </c>
      <c r="C63" s="408" t="s">
        <v>1078</v>
      </c>
      <c r="D63" s="408" t="s">
        <v>2554</v>
      </c>
      <c r="E63" s="408" t="s">
        <v>2555</v>
      </c>
      <c r="F63" s="60" t="s">
        <v>1802</v>
      </c>
      <c r="G63" s="408" t="s">
        <v>1811</v>
      </c>
      <c r="H63" s="408"/>
      <c r="I63" s="408"/>
      <c r="J63" s="408"/>
      <c r="K63" s="479" t="s">
        <v>1811</v>
      </c>
      <c r="L63" s="60" t="s">
        <v>1529</v>
      </c>
      <c r="M63" s="422" t="s">
        <v>567</v>
      </c>
    </row>
    <row r="64" spans="1:14">
      <c r="A64" s="61" t="s">
        <v>392</v>
      </c>
      <c r="B64" s="61" t="s">
        <v>1376</v>
      </c>
      <c r="C64" s="61"/>
      <c r="D64" s="61"/>
      <c r="E64" s="61"/>
      <c r="F64" s="60" t="s">
        <v>938</v>
      </c>
      <c r="G64" s="61" t="s">
        <v>1376</v>
      </c>
      <c r="H64" s="61"/>
      <c r="I64" s="61"/>
      <c r="J64" s="61"/>
      <c r="K64" s="532" t="s">
        <v>1376</v>
      </c>
      <c r="L64" s="60" t="s">
        <v>938</v>
      </c>
      <c r="M64" s="422" t="s">
        <v>21</v>
      </c>
    </row>
    <row r="65" spans="1:13">
      <c r="A65" s="61" t="s">
        <v>396</v>
      </c>
      <c r="B65" s="61" t="s">
        <v>1376</v>
      </c>
      <c r="C65" s="61"/>
      <c r="D65" s="61"/>
      <c r="E65" s="61"/>
      <c r="F65" s="60" t="s">
        <v>938</v>
      </c>
      <c r="G65" s="61" t="s">
        <v>1376</v>
      </c>
      <c r="H65" s="61"/>
      <c r="I65" s="61"/>
      <c r="J65" s="61"/>
      <c r="K65" s="532" t="s">
        <v>1376</v>
      </c>
      <c r="L65" s="60" t="s">
        <v>938</v>
      </c>
      <c r="M65" s="422" t="s">
        <v>21</v>
      </c>
    </row>
    <row r="66" spans="1:13">
      <c r="A66" s="61" t="s">
        <v>400</v>
      </c>
      <c r="B66" s="408" t="s">
        <v>1380</v>
      </c>
      <c r="C66" s="408" t="s">
        <v>925</v>
      </c>
      <c r="D66" s="408" t="s">
        <v>6</v>
      </c>
      <c r="E66" s="408" t="s">
        <v>2556</v>
      </c>
      <c r="F66" s="60" t="s">
        <v>1812</v>
      </c>
      <c r="G66" s="408" t="s">
        <v>1380</v>
      </c>
      <c r="H66" s="408"/>
      <c r="I66" s="408"/>
      <c r="J66" s="408"/>
      <c r="K66" s="479" t="s">
        <v>1380</v>
      </c>
      <c r="L66" s="60" t="s">
        <v>1529</v>
      </c>
      <c r="M66" s="422" t="s">
        <v>2616</v>
      </c>
    </row>
    <row r="67" spans="1:13">
      <c r="A67" s="61" t="s">
        <v>404</v>
      </c>
      <c r="B67" s="408" t="s">
        <v>1382</v>
      </c>
      <c r="C67" s="408" t="s">
        <v>1813</v>
      </c>
      <c r="D67" s="408" t="s">
        <v>7</v>
      </c>
      <c r="E67" s="408" t="s">
        <v>2557</v>
      </c>
      <c r="F67" s="60" t="s">
        <v>1812</v>
      </c>
      <c r="G67" s="408" t="s">
        <v>1382</v>
      </c>
      <c r="H67" s="408"/>
      <c r="I67" s="408"/>
      <c r="J67" s="408"/>
      <c r="K67" s="479" t="s">
        <v>1382</v>
      </c>
      <c r="L67" s="60" t="s">
        <v>1529</v>
      </c>
      <c r="M67" s="422" t="s">
        <v>568</v>
      </c>
    </row>
    <row r="68" spans="1:13">
      <c r="A68" s="61" t="s">
        <v>408</v>
      </c>
      <c r="B68" s="61" t="s">
        <v>724</v>
      </c>
      <c r="C68" s="61"/>
      <c r="D68" s="61"/>
      <c r="E68" s="61"/>
      <c r="F68" s="60" t="s">
        <v>841</v>
      </c>
      <c r="G68" s="61" t="s">
        <v>724</v>
      </c>
      <c r="H68" s="61"/>
      <c r="I68" s="61"/>
      <c r="J68" s="61"/>
      <c r="K68" s="532" t="s">
        <v>724</v>
      </c>
      <c r="L68" s="60" t="s">
        <v>841</v>
      </c>
      <c r="M68" s="422" t="s">
        <v>1830</v>
      </c>
    </row>
    <row r="69" spans="1:13">
      <c r="A69" s="61" t="s">
        <v>412</v>
      </c>
      <c r="B69" s="408" t="s">
        <v>1385</v>
      </c>
      <c r="C69" s="408" t="s">
        <v>926</v>
      </c>
      <c r="D69" s="408" t="s">
        <v>8</v>
      </c>
      <c r="E69" s="408" t="s">
        <v>2558</v>
      </c>
      <c r="F69" s="60" t="s">
        <v>1812</v>
      </c>
      <c r="G69" s="408" t="s">
        <v>1385</v>
      </c>
      <c r="H69" s="408"/>
      <c r="I69" s="408"/>
      <c r="J69" s="408"/>
      <c r="K69" s="479" t="s">
        <v>1385</v>
      </c>
      <c r="L69" s="60" t="s">
        <v>1529</v>
      </c>
      <c r="M69" s="422" t="s">
        <v>2617</v>
      </c>
    </row>
    <row r="70" spans="1:13">
      <c r="A70" s="61" t="s">
        <v>416</v>
      </c>
      <c r="B70" s="408" t="s">
        <v>1511</v>
      </c>
      <c r="C70" s="408" t="s">
        <v>1814</v>
      </c>
      <c r="D70" s="408" t="s">
        <v>9</v>
      </c>
      <c r="E70" s="408" t="s">
        <v>2559</v>
      </c>
      <c r="F70" s="60" t="s">
        <v>1812</v>
      </c>
      <c r="G70" s="408" t="s">
        <v>1511</v>
      </c>
      <c r="H70" s="408"/>
      <c r="I70" s="408"/>
      <c r="J70" s="408"/>
      <c r="K70" s="479" t="s">
        <v>1511</v>
      </c>
      <c r="L70" s="60" t="s">
        <v>1529</v>
      </c>
      <c r="M70" s="422" t="s">
        <v>569</v>
      </c>
    </row>
    <row r="71" spans="1:13">
      <c r="A71" s="61" t="s">
        <v>420</v>
      </c>
      <c r="B71" s="413" t="s">
        <v>731</v>
      </c>
      <c r="C71" s="413"/>
      <c r="D71" s="413"/>
      <c r="E71" s="413"/>
      <c r="F71" s="418" t="s">
        <v>841</v>
      </c>
      <c r="G71" s="413" t="s">
        <v>731</v>
      </c>
      <c r="H71" s="413"/>
      <c r="I71" s="413"/>
      <c r="J71" s="413"/>
      <c r="K71" s="413" t="s">
        <v>731</v>
      </c>
      <c r="L71" s="418" t="s">
        <v>841</v>
      </c>
      <c r="M71" s="376" t="s">
        <v>731</v>
      </c>
    </row>
    <row r="72" spans="1:13">
      <c r="A72" s="61" t="s">
        <v>845</v>
      </c>
      <c r="B72" s="408" t="s">
        <v>1513</v>
      </c>
      <c r="C72" s="408" t="s">
        <v>927</v>
      </c>
      <c r="D72" s="408" t="s">
        <v>10</v>
      </c>
      <c r="E72" s="408" t="s">
        <v>2560</v>
      </c>
      <c r="F72" s="60" t="s">
        <v>1812</v>
      </c>
      <c r="G72" s="408" t="s">
        <v>1513</v>
      </c>
      <c r="H72" s="408"/>
      <c r="I72" s="408"/>
      <c r="J72" s="408"/>
      <c r="K72" s="479" t="s">
        <v>1513</v>
      </c>
      <c r="L72" s="60" t="s">
        <v>1529</v>
      </c>
      <c r="M72" s="422" t="s">
        <v>2618</v>
      </c>
    </row>
    <row r="73" spans="1:13">
      <c r="A73" s="61" t="s">
        <v>849</v>
      </c>
      <c r="B73" s="408" t="s">
        <v>1515</v>
      </c>
      <c r="C73" s="408" t="s">
        <v>1815</v>
      </c>
      <c r="D73" s="408" t="s">
        <v>11</v>
      </c>
      <c r="E73" s="408" t="s">
        <v>2561</v>
      </c>
      <c r="F73" s="60" t="s">
        <v>1812</v>
      </c>
      <c r="G73" s="408" t="s">
        <v>1515</v>
      </c>
      <c r="H73" s="408"/>
      <c r="I73" s="408"/>
      <c r="J73" s="408"/>
      <c r="K73" s="479" t="s">
        <v>1515</v>
      </c>
      <c r="L73" s="60" t="s">
        <v>1529</v>
      </c>
      <c r="M73" s="422" t="s">
        <v>570</v>
      </c>
    </row>
    <row r="74" spans="1:13">
      <c r="A74" s="61" t="s">
        <v>853</v>
      </c>
      <c r="B74" s="61"/>
      <c r="C74" s="408" t="s">
        <v>1816</v>
      </c>
      <c r="D74" s="408" t="s">
        <v>2562</v>
      </c>
      <c r="E74" s="408"/>
      <c r="F74" s="60" t="s">
        <v>1793</v>
      </c>
      <c r="G74" s="366" t="s">
        <v>724</v>
      </c>
      <c r="H74" s="97"/>
      <c r="I74" s="364" t="s">
        <v>670</v>
      </c>
      <c r="J74" s="97"/>
      <c r="K74" s="532" t="s">
        <v>724</v>
      </c>
      <c r="L74" s="60" t="s">
        <v>2563</v>
      </c>
      <c r="M74" s="422" t="s">
        <v>1830</v>
      </c>
    </row>
    <row r="75" spans="1:13">
      <c r="A75" s="61" t="s">
        <v>857</v>
      </c>
      <c r="B75" s="408" t="s">
        <v>356</v>
      </c>
      <c r="C75" s="408" t="s">
        <v>928</v>
      </c>
      <c r="D75" s="408" t="s">
        <v>2564</v>
      </c>
      <c r="E75" s="408" t="s">
        <v>2565</v>
      </c>
      <c r="F75" s="60" t="s">
        <v>1812</v>
      </c>
      <c r="G75" s="408" t="s">
        <v>356</v>
      </c>
      <c r="H75" s="408"/>
      <c r="I75" s="408"/>
      <c r="J75" s="408"/>
      <c r="K75" s="479" t="s">
        <v>356</v>
      </c>
      <c r="L75" s="60" t="s">
        <v>1529</v>
      </c>
      <c r="M75" s="422" t="s">
        <v>2619</v>
      </c>
    </row>
    <row r="76" spans="1:13">
      <c r="A76" s="61" t="s">
        <v>861</v>
      </c>
      <c r="B76" s="408" t="s">
        <v>358</v>
      </c>
      <c r="C76" s="408" t="s">
        <v>601</v>
      </c>
      <c r="D76" s="408" t="s">
        <v>2566</v>
      </c>
      <c r="E76" s="408" t="s">
        <v>2567</v>
      </c>
      <c r="F76" s="60" t="s">
        <v>1812</v>
      </c>
      <c r="G76" s="408" t="s">
        <v>358</v>
      </c>
      <c r="H76" s="408"/>
      <c r="I76" s="408"/>
      <c r="J76" s="408"/>
      <c r="K76" s="479" t="s">
        <v>358</v>
      </c>
      <c r="L76" s="60" t="s">
        <v>1529</v>
      </c>
      <c r="M76" s="422" t="s">
        <v>571</v>
      </c>
    </row>
    <row r="77" spans="1:13">
      <c r="A77" s="61" t="s">
        <v>865</v>
      </c>
      <c r="B77" s="61" t="s">
        <v>724</v>
      </c>
      <c r="C77" s="61"/>
      <c r="D77" s="61"/>
      <c r="E77" s="61"/>
      <c r="F77" s="60" t="s">
        <v>841</v>
      </c>
      <c r="G77" s="61" t="s">
        <v>724</v>
      </c>
      <c r="H77" s="61"/>
      <c r="I77" s="61"/>
      <c r="J77" s="61"/>
      <c r="K77" s="532" t="s">
        <v>724</v>
      </c>
      <c r="L77" s="60" t="s">
        <v>841</v>
      </c>
      <c r="M77" s="372" t="s">
        <v>1830</v>
      </c>
    </row>
    <row r="78" spans="1:13">
      <c r="A78" s="61" t="s">
        <v>721</v>
      </c>
      <c r="B78" s="408" t="s">
        <v>359</v>
      </c>
      <c r="C78" s="61"/>
      <c r="D78" s="61"/>
      <c r="E78" s="61"/>
      <c r="F78" s="60" t="s">
        <v>1789</v>
      </c>
      <c r="G78" s="366" t="s">
        <v>391</v>
      </c>
      <c r="H78" s="366"/>
      <c r="I78" s="366"/>
      <c r="J78" s="366"/>
      <c r="K78" s="532" t="s">
        <v>391</v>
      </c>
      <c r="L78" s="60" t="s">
        <v>2568</v>
      </c>
      <c r="M78" s="372" t="s">
        <v>391</v>
      </c>
    </row>
    <row r="79" spans="1:13">
      <c r="A79" s="61" t="s">
        <v>882</v>
      </c>
      <c r="B79" s="408" t="s">
        <v>361</v>
      </c>
      <c r="C79" s="408" t="s">
        <v>1817</v>
      </c>
      <c r="D79" s="61"/>
      <c r="E79" s="408" t="s">
        <v>2569</v>
      </c>
      <c r="F79" s="60" t="s">
        <v>1794</v>
      </c>
      <c r="G79" s="408" t="s">
        <v>361</v>
      </c>
      <c r="H79" s="408"/>
      <c r="I79" s="408"/>
      <c r="J79" s="408"/>
      <c r="K79" s="479" t="s">
        <v>361</v>
      </c>
      <c r="L79" s="60" t="s">
        <v>1529</v>
      </c>
      <c r="M79" s="412" t="s">
        <v>1870</v>
      </c>
    </row>
    <row r="80" spans="1:13">
      <c r="A80" s="61" t="s">
        <v>886</v>
      </c>
      <c r="B80" s="408" t="s">
        <v>363</v>
      </c>
      <c r="C80" s="408" t="s">
        <v>1818</v>
      </c>
      <c r="D80" s="61"/>
      <c r="E80" s="408" t="s">
        <v>2570</v>
      </c>
      <c r="F80" s="60" t="s">
        <v>1794</v>
      </c>
      <c r="G80" s="408" t="s">
        <v>363</v>
      </c>
      <c r="H80" s="408"/>
      <c r="I80" s="408"/>
      <c r="J80" s="408"/>
      <c r="K80" s="479" t="s">
        <v>363</v>
      </c>
      <c r="L80" s="60" t="s">
        <v>1529</v>
      </c>
      <c r="M80" s="412" t="s">
        <v>1870</v>
      </c>
    </row>
    <row r="81" spans="1:13">
      <c r="A81" s="61" t="s">
        <v>890</v>
      </c>
      <c r="B81" s="413" t="s">
        <v>731</v>
      </c>
      <c r="C81" s="413"/>
      <c r="D81" s="413"/>
      <c r="E81" s="413"/>
      <c r="F81" s="418" t="s">
        <v>841</v>
      </c>
      <c r="G81" s="413" t="s">
        <v>731</v>
      </c>
      <c r="H81" s="413"/>
      <c r="I81" s="413"/>
      <c r="J81" s="413"/>
      <c r="K81" s="413" t="s">
        <v>731</v>
      </c>
      <c r="L81" s="418" t="s">
        <v>841</v>
      </c>
      <c r="M81" s="376" t="s">
        <v>731</v>
      </c>
    </row>
    <row r="82" spans="1:13">
      <c r="A82" s="61" t="s">
        <v>894</v>
      </c>
      <c r="B82" s="408" t="s">
        <v>1819</v>
      </c>
      <c r="C82" s="408" t="s">
        <v>1820</v>
      </c>
      <c r="D82" s="408" t="s">
        <v>2571</v>
      </c>
      <c r="E82" s="408" t="s">
        <v>2572</v>
      </c>
      <c r="F82" s="60" t="s">
        <v>1821</v>
      </c>
      <c r="G82" s="408" t="s">
        <v>1819</v>
      </c>
      <c r="H82" s="408"/>
      <c r="I82" s="408"/>
      <c r="J82" s="408"/>
      <c r="K82" s="479" t="s">
        <v>1819</v>
      </c>
      <c r="L82" s="60" t="s">
        <v>1529</v>
      </c>
      <c r="M82" s="412" t="s">
        <v>1870</v>
      </c>
    </row>
    <row r="83" spans="1:13">
      <c r="A83" s="61" t="s">
        <v>900</v>
      </c>
      <c r="B83" s="408" t="s">
        <v>901</v>
      </c>
      <c r="C83" s="61"/>
      <c r="D83" s="61"/>
      <c r="E83" s="408" t="s">
        <v>2573</v>
      </c>
      <c r="F83" s="60" t="s">
        <v>1529</v>
      </c>
      <c r="G83" s="408" t="s">
        <v>901</v>
      </c>
      <c r="H83" s="408"/>
      <c r="I83" s="408"/>
      <c r="J83" s="408"/>
      <c r="K83" s="479" t="s">
        <v>901</v>
      </c>
      <c r="L83" s="60" t="s">
        <v>1529</v>
      </c>
      <c r="M83" s="412" t="s">
        <v>1870</v>
      </c>
    </row>
    <row r="84" spans="1:13">
      <c r="A84" s="61" t="s">
        <v>907</v>
      </c>
      <c r="B84" s="61" t="s">
        <v>391</v>
      </c>
      <c r="C84" s="61"/>
      <c r="D84" s="408" t="s">
        <v>2574</v>
      </c>
      <c r="E84" s="408"/>
      <c r="F84" s="60" t="s">
        <v>938</v>
      </c>
      <c r="G84" s="61" t="s">
        <v>391</v>
      </c>
      <c r="H84" s="61"/>
      <c r="I84" s="61"/>
      <c r="J84" s="61"/>
      <c r="K84" s="532" t="s">
        <v>391</v>
      </c>
      <c r="L84" s="60" t="s">
        <v>938</v>
      </c>
      <c r="M84" s="372" t="s">
        <v>391</v>
      </c>
    </row>
    <row r="85" spans="1:13">
      <c r="A85" s="61" t="s">
        <v>912</v>
      </c>
      <c r="B85" s="61" t="s">
        <v>867</v>
      </c>
      <c r="C85" s="61"/>
      <c r="D85" s="61"/>
      <c r="E85" s="61"/>
      <c r="F85" s="60" t="s">
        <v>841</v>
      </c>
      <c r="G85" s="61" t="s">
        <v>867</v>
      </c>
      <c r="H85" s="61"/>
      <c r="I85" s="61"/>
      <c r="J85" s="61"/>
      <c r="K85" s="532" t="s">
        <v>867</v>
      </c>
      <c r="L85" s="60" t="s">
        <v>841</v>
      </c>
      <c r="M85" s="372" t="s">
        <v>867</v>
      </c>
    </row>
    <row r="86" spans="1:13">
      <c r="A86" s="61" t="s">
        <v>917</v>
      </c>
      <c r="B86" s="408" t="s">
        <v>918</v>
      </c>
      <c r="C86" s="61"/>
      <c r="D86" s="61"/>
      <c r="E86" s="408" t="s">
        <v>2575</v>
      </c>
      <c r="F86" s="60" t="s">
        <v>1529</v>
      </c>
      <c r="G86" s="408" t="s">
        <v>918</v>
      </c>
      <c r="H86" s="408"/>
      <c r="I86" s="408"/>
      <c r="J86" s="408"/>
      <c r="K86" s="479" t="s">
        <v>918</v>
      </c>
      <c r="L86" s="60" t="s">
        <v>1529</v>
      </c>
      <c r="M86" s="412" t="s">
        <v>1870</v>
      </c>
    </row>
    <row r="87" spans="1:13">
      <c r="A87" s="61" t="s">
        <v>1087</v>
      </c>
      <c r="B87" s="408" t="s">
        <v>1088</v>
      </c>
      <c r="C87" s="61"/>
      <c r="D87" s="61"/>
      <c r="E87" s="408" t="s">
        <v>2576</v>
      </c>
      <c r="F87" s="60" t="s">
        <v>1529</v>
      </c>
      <c r="G87" s="408" t="s">
        <v>1088</v>
      </c>
      <c r="H87" s="408"/>
      <c r="I87" s="408"/>
      <c r="J87" s="408"/>
      <c r="K87" s="479" t="s">
        <v>1088</v>
      </c>
      <c r="L87" s="60" t="s">
        <v>1529</v>
      </c>
      <c r="M87" s="412" t="s">
        <v>1870</v>
      </c>
    </row>
    <row r="88" spans="1:13">
      <c r="A88" s="61" t="s">
        <v>1092</v>
      </c>
      <c r="B88" s="61" t="s">
        <v>867</v>
      </c>
      <c r="C88" s="61"/>
      <c r="D88" s="61"/>
      <c r="E88" s="61"/>
      <c r="F88" s="60" t="s">
        <v>841</v>
      </c>
      <c r="G88" s="61" t="s">
        <v>867</v>
      </c>
      <c r="H88" s="61"/>
      <c r="I88" s="61"/>
      <c r="J88" s="61"/>
      <c r="K88" s="532" t="s">
        <v>867</v>
      </c>
      <c r="L88" s="60" t="s">
        <v>841</v>
      </c>
      <c r="M88" s="372" t="s">
        <v>867</v>
      </c>
    </row>
    <row r="89" spans="1:13">
      <c r="A89" s="61" t="s">
        <v>1096</v>
      </c>
      <c r="B89" s="408" t="s">
        <v>1822</v>
      </c>
      <c r="C89" s="408" t="s">
        <v>1823</v>
      </c>
      <c r="D89" s="61"/>
      <c r="E89" s="408" t="s">
        <v>2577</v>
      </c>
      <c r="F89" s="60" t="s">
        <v>1794</v>
      </c>
      <c r="G89" s="408" t="s">
        <v>1822</v>
      </c>
      <c r="H89" s="408"/>
      <c r="I89" s="408"/>
      <c r="J89" s="408"/>
      <c r="K89" s="479" t="s">
        <v>1822</v>
      </c>
      <c r="L89" s="60" t="s">
        <v>1529</v>
      </c>
      <c r="M89" s="412" t="s">
        <v>1870</v>
      </c>
    </row>
    <row r="90" spans="1:13">
      <c r="A90" s="61" t="s">
        <v>1101</v>
      </c>
      <c r="B90" s="408" t="s">
        <v>1102</v>
      </c>
      <c r="C90" s="61"/>
      <c r="D90" s="61"/>
      <c r="E90" s="408" t="s">
        <v>2578</v>
      </c>
      <c r="F90" s="60" t="s">
        <v>1529</v>
      </c>
      <c r="G90" s="408" t="s">
        <v>1102</v>
      </c>
      <c r="H90" s="408"/>
      <c r="I90" s="408"/>
      <c r="J90" s="408"/>
      <c r="K90" s="479" t="s">
        <v>1102</v>
      </c>
      <c r="L90" s="60" t="s">
        <v>1529</v>
      </c>
      <c r="M90" s="412" t="s">
        <v>1870</v>
      </c>
    </row>
    <row r="91" spans="1:13">
      <c r="A91" s="61" t="s">
        <v>1106</v>
      </c>
      <c r="B91" s="413" t="s">
        <v>731</v>
      </c>
      <c r="C91" s="413"/>
      <c r="D91" s="413"/>
      <c r="E91" s="413"/>
      <c r="F91" s="418" t="s">
        <v>841</v>
      </c>
      <c r="G91" s="413" t="s">
        <v>731</v>
      </c>
      <c r="H91" s="413"/>
      <c r="I91" s="413"/>
      <c r="J91" s="413"/>
      <c r="K91" s="413" t="s">
        <v>731</v>
      </c>
      <c r="L91" s="418" t="s">
        <v>841</v>
      </c>
      <c r="M91" s="376" t="s">
        <v>731</v>
      </c>
    </row>
    <row r="92" spans="1:13">
      <c r="A92" s="61" t="s">
        <v>1111</v>
      </c>
      <c r="B92" s="408" t="s">
        <v>1112</v>
      </c>
      <c r="C92" s="61"/>
      <c r="D92" s="61"/>
      <c r="E92" s="61"/>
      <c r="F92" s="60" t="s">
        <v>1529</v>
      </c>
      <c r="G92" s="408" t="s">
        <v>1112</v>
      </c>
      <c r="H92" s="408"/>
      <c r="I92" s="408"/>
      <c r="J92" s="408"/>
      <c r="K92" s="479" t="s">
        <v>1112</v>
      </c>
      <c r="L92" s="60" t="s">
        <v>1529</v>
      </c>
      <c r="M92" s="412" t="s">
        <v>1870</v>
      </c>
    </row>
    <row r="93" spans="1:13">
      <c r="A93" s="61" t="s">
        <v>1117</v>
      </c>
      <c r="B93" s="408" t="s">
        <v>1118</v>
      </c>
      <c r="C93" s="61"/>
      <c r="D93" s="61"/>
      <c r="E93" s="61"/>
      <c r="F93" s="60" t="s">
        <v>1529</v>
      </c>
      <c r="G93" s="408" t="s">
        <v>1118</v>
      </c>
      <c r="H93" s="408"/>
      <c r="I93" s="408"/>
      <c r="J93" s="408"/>
      <c r="K93" s="479" t="s">
        <v>1118</v>
      </c>
      <c r="L93" s="60" t="s">
        <v>1529</v>
      </c>
      <c r="M93" s="412" t="s">
        <v>1870</v>
      </c>
    </row>
    <row r="94" spans="1:13">
      <c r="A94" s="61" t="s">
        <v>1124</v>
      </c>
      <c r="B94" s="61" t="s">
        <v>867</v>
      </c>
      <c r="C94" s="61"/>
      <c r="D94" s="61"/>
      <c r="E94" s="61"/>
      <c r="F94" s="60" t="s">
        <v>841</v>
      </c>
      <c r="G94" s="61" t="s">
        <v>867</v>
      </c>
      <c r="H94" s="61"/>
      <c r="I94" s="61"/>
      <c r="J94" s="61"/>
      <c r="K94" s="532" t="s">
        <v>867</v>
      </c>
      <c r="L94" s="60" t="s">
        <v>841</v>
      </c>
      <c r="M94" s="372" t="s">
        <v>867</v>
      </c>
    </row>
    <row r="95" spans="1:13">
      <c r="A95" s="61" t="s">
        <v>1129</v>
      </c>
      <c r="B95" s="408" t="s">
        <v>1130</v>
      </c>
      <c r="C95" s="61"/>
      <c r="D95" s="61"/>
      <c r="E95" s="61"/>
      <c r="F95" s="60" t="s">
        <v>1529</v>
      </c>
      <c r="G95" s="408" t="s">
        <v>1130</v>
      </c>
      <c r="H95" s="408"/>
      <c r="I95" s="408"/>
      <c r="J95" s="408"/>
      <c r="K95" s="479" t="s">
        <v>1130</v>
      </c>
      <c r="L95" s="60" t="s">
        <v>1529</v>
      </c>
      <c r="M95" s="412" t="s">
        <v>1870</v>
      </c>
    </row>
    <row r="96" spans="1:13">
      <c r="A96" s="61" t="s">
        <v>1135</v>
      </c>
      <c r="B96" s="408" t="s">
        <v>1136</v>
      </c>
      <c r="C96" s="61"/>
      <c r="D96" s="61"/>
      <c r="E96" s="61"/>
      <c r="F96" s="60" t="s">
        <v>1529</v>
      </c>
      <c r="G96" s="408" t="s">
        <v>1136</v>
      </c>
      <c r="H96" s="408"/>
      <c r="I96" s="408"/>
      <c r="J96" s="408"/>
      <c r="K96" s="479" t="s">
        <v>1136</v>
      </c>
      <c r="L96" s="60" t="s">
        <v>1529</v>
      </c>
      <c r="M96" s="412" t="s">
        <v>1870</v>
      </c>
    </row>
    <row r="97" spans="1:13">
      <c r="A97" s="61" t="s">
        <v>1141</v>
      </c>
      <c r="B97" s="61" t="s">
        <v>867</v>
      </c>
      <c r="C97" s="61"/>
      <c r="D97" s="61"/>
      <c r="E97" s="61"/>
      <c r="F97" s="60" t="s">
        <v>841</v>
      </c>
      <c r="G97" s="61" t="s">
        <v>867</v>
      </c>
      <c r="H97" s="61"/>
      <c r="I97" s="61"/>
      <c r="J97" s="61"/>
      <c r="K97" s="532" t="s">
        <v>867</v>
      </c>
      <c r="L97" s="60" t="s">
        <v>841</v>
      </c>
      <c r="M97" s="372" t="s">
        <v>867</v>
      </c>
    </row>
    <row r="98" spans="1:13">
      <c r="A98" s="61" t="s">
        <v>1146</v>
      </c>
      <c r="B98" s="408" t="s">
        <v>1147</v>
      </c>
      <c r="C98" s="61"/>
      <c r="D98" s="61"/>
      <c r="E98" s="61"/>
      <c r="F98" s="60" t="s">
        <v>1529</v>
      </c>
      <c r="G98" s="68" t="s">
        <v>1376</v>
      </c>
      <c r="H98" s="408"/>
      <c r="I98" s="408"/>
      <c r="J98" s="408"/>
      <c r="K98" s="411" t="s">
        <v>1376</v>
      </c>
      <c r="L98" s="60" t="s">
        <v>2579</v>
      </c>
      <c r="M98" s="372" t="s">
        <v>21</v>
      </c>
    </row>
    <row r="99" spans="1:13">
      <c r="A99" s="61" t="s">
        <v>1184</v>
      </c>
      <c r="B99" s="408" t="s">
        <v>1185</v>
      </c>
      <c r="C99" s="61"/>
      <c r="D99" s="61"/>
      <c r="E99" s="61"/>
      <c r="F99" s="60" t="s">
        <v>1529</v>
      </c>
      <c r="G99" s="408" t="s">
        <v>1185</v>
      </c>
      <c r="H99" s="408"/>
      <c r="I99" s="408"/>
      <c r="J99" s="408"/>
      <c r="K99" s="479" t="s">
        <v>1185</v>
      </c>
      <c r="L99" s="60" t="s">
        <v>1529</v>
      </c>
      <c r="M99" s="412" t="s">
        <v>1870</v>
      </c>
    </row>
    <row r="100" spans="1:13">
      <c r="A100" s="61" t="s">
        <v>1189</v>
      </c>
      <c r="B100" s="408" t="s">
        <v>317</v>
      </c>
      <c r="C100" s="61"/>
      <c r="D100" s="61"/>
      <c r="E100" s="61"/>
      <c r="F100" s="60" t="s">
        <v>1529</v>
      </c>
      <c r="G100" s="408" t="s">
        <v>317</v>
      </c>
      <c r="H100" s="408"/>
      <c r="I100" s="408"/>
      <c r="J100" s="408"/>
      <c r="K100" s="479" t="s">
        <v>317</v>
      </c>
      <c r="L100" s="60" t="s">
        <v>1529</v>
      </c>
      <c r="M100" s="412" t="s">
        <v>1870</v>
      </c>
    </row>
    <row r="101" spans="1:13">
      <c r="A101" s="61" t="s">
        <v>1645</v>
      </c>
      <c r="B101" s="413" t="s">
        <v>731</v>
      </c>
      <c r="C101" s="413"/>
      <c r="D101" s="413"/>
      <c r="E101" s="413"/>
      <c r="F101" s="418" t="s">
        <v>841</v>
      </c>
      <c r="G101" s="413" t="s">
        <v>731</v>
      </c>
      <c r="H101" s="413"/>
      <c r="I101" s="413"/>
      <c r="J101" s="413"/>
      <c r="K101" s="413" t="s">
        <v>731</v>
      </c>
      <c r="L101" s="418" t="s">
        <v>841</v>
      </c>
      <c r="M101" s="376" t="s">
        <v>731</v>
      </c>
    </row>
    <row r="102" spans="1:13">
      <c r="A102" s="61" t="s">
        <v>1649</v>
      </c>
      <c r="B102" s="408" t="s">
        <v>1650</v>
      </c>
      <c r="C102" s="61"/>
      <c r="D102" s="61"/>
      <c r="E102" s="61"/>
      <c r="F102" s="60" t="s">
        <v>1529</v>
      </c>
      <c r="G102" s="408" t="s">
        <v>1650</v>
      </c>
      <c r="H102" s="408"/>
      <c r="I102" s="408"/>
      <c r="J102" s="408"/>
      <c r="K102" s="479" t="s">
        <v>1650</v>
      </c>
      <c r="L102" s="60" t="s">
        <v>1529</v>
      </c>
      <c r="M102" s="412" t="s">
        <v>1870</v>
      </c>
    </row>
    <row r="103" spans="1:13">
      <c r="A103" s="61" t="s">
        <v>1654</v>
      </c>
      <c r="B103" s="408" t="s">
        <v>1565</v>
      </c>
      <c r="C103" s="61"/>
      <c r="D103" s="61"/>
      <c r="E103" s="61"/>
      <c r="F103" s="60" t="s">
        <v>1529</v>
      </c>
      <c r="G103" s="408" t="s">
        <v>1565</v>
      </c>
      <c r="H103" s="408"/>
      <c r="I103" s="408"/>
      <c r="J103" s="408"/>
      <c r="K103" s="479" t="s">
        <v>1565</v>
      </c>
      <c r="L103" s="60" t="s">
        <v>1529</v>
      </c>
      <c r="M103" s="412" t="s">
        <v>1870</v>
      </c>
    </row>
    <row r="104" spans="1:13">
      <c r="A104" s="61" t="s">
        <v>1569</v>
      </c>
      <c r="B104" s="61" t="s">
        <v>867</v>
      </c>
      <c r="C104" s="61"/>
      <c r="D104" s="61"/>
      <c r="E104" s="61"/>
      <c r="F104" s="60" t="s">
        <v>841</v>
      </c>
      <c r="G104" s="61" t="s">
        <v>867</v>
      </c>
      <c r="H104" s="61"/>
      <c r="I104" s="61"/>
      <c r="J104" s="61"/>
      <c r="K104" s="532" t="s">
        <v>867</v>
      </c>
      <c r="L104" s="60" t="s">
        <v>841</v>
      </c>
      <c r="M104" s="372" t="s">
        <v>867</v>
      </c>
    </row>
    <row r="105" spans="1:13" ht="16.5">
      <c r="A105" s="61" t="s">
        <v>1573</v>
      </c>
      <c r="B105" s="408" t="s">
        <v>1143</v>
      </c>
      <c r="C105" s="61"/>
      <c r="D105" s="61"/>
      <c r="E105" s="61"/>
      <c r="F105" s="60" t="s">
        <v>841</v>
      </c>
      <c r="G105" s="408" t="s">
        <v>1143</v>
      </c>
      <c r="H105" s="408"/>
      <c r="I105" s="408"/>
      <c r="J105" s="408"/>
      <c r="K105" s="375" t="s">
        <v>1143</v>
      </c>
      <c r="L105" s="60" t="s">
        <v>841</v>
      </c>
      <c r="M105" s="214" t="s">
        <v>1143</v>
      </c>
    </row>
    <row r="106" spans="1:13" ht="16.5">
      <c r="A106" s="61" t="s">
        <v>1577</v>
      </c>
      <c r="B106" s="408" t="s">
        <v>1143</v>
      </c>
      <c r="C106" s="61"/>
      <c r="D106" s="61"/>
      <c r="E106" s="61"/>
      <c r="F106" s="60" t="s">
        <v>841</v>
      </c>
      <c r="G106" s="408" t="s">
        <v>1143</v>
      </c>
      <c r="H106" s="408"/>
      <c r="I106" s="408"/>
      <c r="J106" s="408"/>
      <c r="K106" s="375" t="s">
        <v>1143</v>
      </c>
      <c r="L106" s="60" t="s">
        <v>841</v>
      </c>
      <c r="M106" s="214" t="s">
        <v>1143</v>
      </c>
    </row>
    <row r="107" spans="1:13" ht="16.5">
      <c r="A107" s="61" t="s">
        <v>1581</v>
      </c>
      <c r="B107" s="408" t="s">
        <v>1143</v>
      </c>
      <c r="C107" s="61"/>
      <c r="D107" s="61"/>
      <c r="E107" s="61"/>
      <c r="F107" s="60" t="s">
        <v>841</v>
      </c>
      <c r="G107" s="408" t="s">
        <v>1143</v>
      </c>
      <c r="H107" s="408"/>
      <c r="I107" s="408"/>
      <c r="J107" s="408"/>
      <c r="K107" s="375" t="s">
        <v>1143</v>
      </c>
      <c r="L107" s="60" t="s">
        <v>841</v>
      </c>
      <c r="M107" s="214" t="s">
        <v>1143</v>
      </c>
    </row>
    <row r="108" spans="1:13" ht="16.5">
      <c r="A108" s="61" t="s">
        <v>1585</v>
      </c>
      <c r="B108" s="408" t="s">
        <v>1143</v>
      </c>
      <c r="C108" s="61"/>
      <c r="D108" s="61"/>
      <c r="E108" s="61"/>
      <c r="F108" s="60" t="s">
        <v>841</v>
      </c>
      <c r="G108" s="408" t="s">
        <v>1143</v>
      </c>
      <c r="H108" s="408"/>
      <c r="I108" s="408"/>
      <c r="J108" s="408"/>
      <c r="K108" s="375" t="s">
        <v>1143</v>
      </c>
      <c r="L108" s="60" t="s">
        <v>841</v>
      </c>
      <c r="M108" s="214" t="s">
        <v>1143</v>
      </c>
    </row>
    <row r="109" spans="1:13" ht="16.5">
      <c r="A109" s="61" t="s">
        <v>1589</v>
      </c>
      <c r="B109" s="408" t="s">
        <v>1143</v>
      </c>
      <c r="C109" s="61"/>
      <c r="D109" s="61"/>
      <c r="E109" s="61"/>
      <c r="F109" s="60" t="s">
        <v>841</v>
      </c>
      <c r="G109" s="408" t="s">
        <v>1143</v>
      </c>
      <c r="H109" s="408"/>
      <c r="I109" s="408"/>
      <c r="J109" s="408"/>
      <c r="K109" s="375" t="s">
        <v>1143</v>
      </c>
      <c r="L109" s="60" t="s">
        <v>841</v>
      </c>
      <c r="M109" s="214" t="s">
        <v>1143</v>
      </c>
    </row>
    <row r="110" spans="1:13" ht="16.5">
      <c r="A110" s="61" t="s">
        <v>1593</v>
      </c>
      <c r="B110" s="408" t="s">
        <v>1143</v>
      </c>
      <c r="C110" s="61"/>
      <c r="D110" s="61"/>
      <c r="E110" s="61"/>
      <c r="F110" s="60" t="s">
        <v>841</v>
      </c>
      <c r="G110" s="408" t="s">
        <v>1143</v>
      </c>
      <c r="H110" s="408"/>
      <c r="I110" s="408"/>
      <c r="J110" s="408"/>
      <c r="K110" s="375" t="s">
        <v>1143</v>
      </c>
      <c r="L110" s="60" t="s">
        <v>841</v>
      </c>
      <c r="M110" s="214" t="s">
        <v>1143</v>
      </c>
    </row>
    <row r="111" spans="1:13">
      <c r="A111" s="61" t="s">
        <v>1597</v>
      </c>
      <c r="B111" s="413" t="s">
        <v>731</v>
      </c>
      <c r="C111" s="413"/>
      <c r="D111" s="413"/>
      <c r="E111" s="413"/>
      <c r="F111" s="418" t="s">
        <v>841</v>
      </c>
      <c r="G111" s="413" t="s">
        <v>731</v>
      </c>
      <c r="H111" s="413"/>
      <c r="I111" s="413"/>
      <c r="J111" s="413"/>
      <c r="K111" s="413" t="s">
        <v>731</v>
      </c>
      <c r="L111" s="418" t="s">
        <v>841</v>
      </c>
      <c r="M111" s="376" t="s">
        <v>731</v>
      </c>
    </row>
    <row r="112" spans="1:13" ht="16.5">
      <c r="A112" s="593" t="s">
        <v>1254</v>
      </c>
      <c r="B112" s="593"/>
      <c r="C112" s="593"/>
      <c r="D112" s="593"/>
      <c r="E112" s="593"/>
      <c r="F112" s="593"/>
      <c r="G112" s="593"/>
      <c r="H112" s="593"/>
      <c r="I112" s="593"/>
      <c r="J112" s="593"/>
      <c r="K112" s="593"/>
      <c r="L112" s="593"/>
      <c r="M112" s="199"/>
    </row>
  </sheetData>
  <mergeCells count="3">
    <mergeCell ref="B1:E1"/>
    <mergeCell ref="G1:J1"/>
    <mergeCell ref="A112:L112"/>
  </mergeCells>
  <phoneticPr fontId="3" type="noConversion"/>
  <hyperlinks>
    <hyperlink ref="B53" location="'﻿PCI Express Lanes (PCIE)'!B38" display=" PEG_TX0+"/>
    <hyperlink ref="B54" location="'﻿PCI Express Lanes (PCIE)'!B39" display=" PEG_TX0- "/>
    <hyperlink ref="B56" location="'﻿PCI Express Lanes (PCIE)'!B40" display=" PEG_TX1+"/>
    <hyperlink ref="B57" location="'﻿PCI Express Lanes (PCIE)'!B41" display=" PEG_TX1- "/>
    <hyperlink ref="B59" location="'﻿PCI Express Lanes (PCIE)'!B42" display=" PEG_TX2+"/>
    <hyperlink ref="B60" location="'﻿PCI Express Lanes (PCIE)'!B43" display=" PEG_TX2-"/>
    <hyperlink ref="B62" location="'﻿PCI Express Lanes (PCIE)'!B44" display=" PEG_TX3+"/>
    <hyperlink ref="B63" location="'﻿PCI Express Lanes (PCIE)'!B45" display=" PEG_TX3-"/>
    <hyperlink ref="B66" location="'﻿PCI Express Lanes (PCIE)'!B46" display=" PEG_TX4+"/>
    <hyperlink ref="B67" location="'﻿PCI Express Lanes (PCIE)'!B47" display=" PEG_TX4-"/>
    <hyperlink ref="B69" location="'﻿PCI Express Lanes (PCIE)'!B48" display=" PEG_TX5+"/>
    <hyperlink ref="B70" location="'﻿PCI Express Lanes (PCIE)'!B49" display=" PEG_TX5-"/>
    <hyperlink ref="B72" location="'﻿PCI Express Lanes (PCIE)'!B50" display=" PEG_TX6+"/>
    <hyperlink ref="B73" location="'﻿PCI Express Lanes (PCIE)'!B51" display=" PEG_TX6-"/>
    <hyperlink ref="B75" location="'﻿PCI Express Lanes (PCIE)'!B52" display=" PEG_TX7+"/>
    <hyperlink ref="B76" location="'﻿PCI Express Lanes (PCIE)'!B53" display=" PEG_TX7-"/>
    <hyperlink ref="B79" location="'﻿PCI Express Lanes (PCIE)'!B54" display=" PEG_TX8+"/>
    <hyperlink ref="B80" location="'﻿PCI Express Lanes (PCIE)'!B55" display=" PEG_TX8-"/>
    <hyperlink ref="B82" location="'﻿PCI Express Lanes (PCIE)'!B56" display=" PEG_TX9+ "/>
    <hyperlink ref="B83" location="'﻿PCI Express Lanes (PCIE)'!B57" display=" PEG_TX9-  "/>
    <hyperlink ref="B86" location="'﻿PCI Express Lanes (PCIE)'!B58" display=" PEG_TX10+  "/>
    <hyperlink ref="B87" location="'﻿PCI Express Lanes (PCIE)'!B59" display=" PEG_TX10-  "/>
    <hyperlink ref="B89" location="'﻿PCI Express Lanes (PCIE)'!B60" display=" PEG_TX11+"/>
    <hyperlink ref="B90" location="'﻿PCI Express Lanes (PCIE)'!B61" display=" PEG_TX11-  "/>
    <hyperlink ref="B92" location="'﻿PCI Express Lanes (PCIE)'!B62" display=" PEG_TX12+  "/>
    <hyperlink ref="B93" location="'﻿PCI Express Lanes (PCIE)'!B63" display=" PEG_TX12-  "/>
    <hyperlink ref="B95" location="'﻿PCI Express Lanes (PCIE)'!B64" display=" PEG_TX13+  "/>
    <hyperlink ref="B96" location="'﻿PCI Express Lanes (PCIE)'!B65" display=" PEG_TX13-  "/>
    <hyperlink ref="B99" location="'﻿PCI Express Lanes (PCIE)'!B66" display=" PEG_TX14+  "/>
    <hyperlink ref="B100" location="'﻿PCI Express Lanes (PCIE)'!B67" display=" PEG_TX14-  "/>
    <hyperlink ref="B102" location="'﻿PCI Express Lanes (PCIE)'!B68" display=" PEG_TX15+  "/>
    <hyperlink ref="B103" location="'﻿PCI Express Lanes (PCIE)'!B69" display=" PEG_TX15-  "/>
    <hyperlink ref="B55" location="'﻿PCI Express Lanes (PCIE)'!B107" display=" PEG_LANE_RV#  "/>
    <hyperlink ref="B98" location="'﻿PCI Express Lanes (PCIE)'!B108" display=" PEG_ENABLE#  "/>
    <hyperlink ref="C53" location="' SDVO'!B2" display="SDVOB_RED+ "/>
    <hyperlink ref="C54" location="' SDVO'!B3" display="SDVOB_RED-"/>
    <hyperlink ref="C56" location="' SDVO'!B4" display="SDVOB_GRN+"/>
    <hyperlink ref="C57" location="' SDVO'!B5" display="SDVOB_GRN- "/>
    <hyperlink ref="C59" location="' SDVO'!B6" display=" SDVOB_BLU+"/>
    <hyperlink ref="C60" location="' SDVO'!B7" display=" SDVOB_BLU- "/>
    <hyperlink ref="C62" location="' SDVO'!B8" display=" SDVOB_CK+ "/>
    <hyperlink ref="C63" location="' SDVO'!B9" display=" SDVOB_CK-"/>
    <hyperlink ref="C66" location="' SDVO'!B12" display="SDVOC_RED+"/>
    <hyperlink ref="C67" location="' SDVO'!B13" display="SDVOC_RED- "/>
    <hyperlink ref="C69" location="' SDVO'!B14" display="SDVOC_GRN+"/>
    <hyperlink ref="C70" location="' SDVO'!B15" display="SDVOC_GRN- "/>
    <hyperlink ref="C72" location="' SDVO'!B16" display="SDVOC_BLU+"/>
    <hyperlink ref="C73" location="' SDVO'!B17" display="SDVOC_BLU-"/>
    <hyperlink ref="C75" location="' SDVO'!B18" display="SDVOC_CK+ "/>
    <hyperlink ref="C76" location="' SDVO'!B19" display="SDVOC_CK- "/>
    <hyperlink ref="C74" location="' SDVO'!B26" display="SDVO_CLK "/>
    <hyperlink ref="C89" location="DVO!B15" display=" DVO_CLK-"/>
    <hyperlink ref="C82" location="DVO!B19" display="DVO_HPD"/>
    <hyperlink ref="C79" location="DVO!B20" display="DVO_SDA"/>
    <hyperlink ref="C80" location="DVO!B21" display="DVO_SDL"/>
    <hyperlink ref="D53" location="'TMDS(HDMI DVI)'!B2" display=" TMDS_DATA2+"/>
    <hyperlink ref="D54" location="'TMDS(HDMI DVI)'!B3" display=" TMDS_DATA2-"/>
    <hyperlink ref="D56" location="'TMDS(HDMI DVI)'!B4" display=" TMDS_DATA1+"/>
    <hyperlink ref="D57" location="'TMDS(HDMI DVI)'!B5" display=" TMDS_DATA1-"/>
    <hyperlink ref="D59" location="'TMDS(HDMI DVI)'!B6" display=" TMDS_DATA0+"/>
    <hyperlink ref="D60" location="'TMDS(HDMI DVI)'!B7" display=" TMDS_DATA0- "/>
    <hyperlink ref="D62" location="'TMDS(HDMI DVI)'!B8" display=" TMDS_CLK+"/>
    <hyperlink ref="D63" location="'TMDS(HDMI DVI)'!B9" display=" TMDS_CLK-"/>
    <hyperlink ref="D66" location="'TMDS(HDMI DVI)'!B10" display=" TMDS_DATA5+"/>
    <hyperlink ref="D67" location="'TMDS(HDMI DVI)'!B11" display=" TMDS_DATA5-"/>
    <hyperlink ref="D69" location="'TMDS(HDMI DVI)'!B12" display=" TMDS_DATA4+"/>
    <hyperlink ref="D70" location="'TMDS(HDMI DVI)'!B13" display=" TMDS_DATA4-"/>
    <hyperlink ref="D72" location="'TMDS(HDMI DVI)'!B14" display=" TMDS_DATA3+"/>
    <hyperlink ref="D73" location="'TMDS(HDMI DVI)'!B15" display=" TMDS_DATA3-"/>
    <hyperlink ref="D74" location="'TMDS(HDMI DVI)'!B19" display=" TMDS_DDC_CLK"/>
    <hyperlink ref="B23" location="'﻿PCI Bus (PCI)'!B3" display=" PCI_AD1  "/>
    <hyperlink ref="B25" location="'﻿PCI Bus (PCI)'!B7" display=" PCI_AD5  "/>
    <hyperlink ref="B24" location="'﻿PCI Bus (PCI)'!B5" display=" PCI_AD3  "/>
    <hyperlink ref="B26" location="'﻿PCI Bus (PCI)'!B9" display=" PCI_AD7  "/>
    <hyperlink ref="B28" location="'﻿PCI Bus (PCI)'!B11" display=" PCI_AD9  "/>
    <hyperlink ref="B29" location="'﻿PCI Bus (PCI)'!B13" display=" PCI_AD11  "/>
    <hyperlink ref="B30" location="'﻿PCI Bus (PCI)'!B15" display=" PCI_AD13  "/>
    <hyperlink ref="B31" location="'﻿PCI Bus (PCI)'!B17" display=" PCI_AD15  "/>
    <hyperlink ref="B38" location="'﻿PCI Bus (PCI)'!B18" display=" PCI_AD16  "/>
    <hyperlink ref="B39" location="'﻿PCI Bus (PCI)'!B20" display=" PCI_AD18  "/>
    <hyperlink ref="B40" location="'﻿PCI Bus (PCI)'!B22" display=" PCI_AD20  "/>
    <hyperlink ref="B41" location="'﻿PCI Bus (PCI)'!B24" display=" PCI_AD22  "/>
    <hyperlink ref="B43" location="'﻿PCI Bus (PCI)'!B26" display=" PCI_AD24  "/>
    <hyperlink ref="B44" location="'﻿PCI Bus (PCI)'!B28" display=" PCI_AD26  "/>
    <hyperlink ref="B45" location="'﻿PCI Bus (PCI)'!B30" display=" PCI_AD28  "/>
    <hyperlink ref="B46" location="'﻿PCI Bus (PCI)'!B32" display=" PCI_AD30  "/>
    <hyperlink ref="B27" location="'﻿PCI Bus (PCI)'!B34" display=" PCI_C/BE0#  "/>
    <hyperlink ref="B37" location="'﻿PCI Bus (PCI)'!B39" display=" PCI_FRAME#  "/>
    <hyperlink ref="B36" location="'﻿PCI Bus (PCI)'!B41" display=" PCI_TRDY#  "/>
    <hyperlink ref="B35" location="'﻿PCI Bus (PCI)'!B42" display=" PCI_STOP#  "/>
    <hyperlink ref="B33" location="'﻿PCI Bus (PCI)'!B43" display=" PCI_PAR  "/>
    <hyperlink ref="B21" location="'﻿PCI Bus (PCI)'!B48" display=" PCI_REQ3#  "/>
    <hyperlink ref="B20" location="'﻿PCI Bus (PCI)'!B52" display=" PCI_GNT3#  "/>
    <hyperlink ref="B34" location="'﻿PCI Bus (PCI)'!B55" display=" PCI_SERR#  "/>
    <hyperlink ref="B49" location="'﻿PCI Bus (PCI)'!B57" display=" PCI_CLKRUN#  "/>
    <hyperlink ref="B47" location="'﻿PCI Bus (PCI)'!B60" display=" PCI_IRQC#  "/>
    <hyperlink ref="B48" location="'﻿PCI Bus (PCI)'!B61" display=" PCI_IRQD#  "/>
    <hyperlink ref="B51" location="'﻿PCI Bus (PCI)'!B62" display=" PCI_CLK  "/>
    <hyperlink ref="B50" location="'﻿PCI Bus (PCI)'!B63" display=" PCI_M66EN  "/>
    <hyperlink ref="B58" location="' Module Type Definition (MTP)'!B4" display=" TYPE2#  "/>
    <hyperlink ref="B3" location="IDE!B7" display=" IDE_D5  "/>
    <hyperlink ref="B4" location="IDE!B12" display=" IDE_D10  "/>
    <hyperlink ref="B5" location="IDE!B13" display=" IDE_D11  "/>
    <hyperlink ref="B6" location="IDE!B14" display=" IDE_D12  "/>
    <hyperlink ref="B7" location="IDE!B6" display=" IDE_D4  "/>
    <hyperlink ref="B8" location="IDE!B2" display=" IDE_D0  "/>
    <hyperlink ref="B9" location="IDE!B23" display=" IDE_REQ  "/>
    <hyperlink ref="B10" location="IDE!B21" display=" IDE_IOW#  "/>
    <hyperlink ref="B11" location="IDE!B24" display=" IDE_ACK#  "/>
    <hyperlink ref="B13" location="IDE!B29" display=" IDE_IRQ  "/>
    <hyperlink ref="B14" location="IDE!B18" display=" IDE_A0  "/>
    <hyperlink ref="B15" location="IDE!B19" display=" IDE_A1  "/>
    <hyperlink ref="B16" location="IDE!B20" display=" IDE_A2  "/>
    <hyperlink ref="B17" location="IDE!B25" display=" IDE_CS1#  "/>
    <hyperlink ref="B18" location="IDE!B26" display=" IDE_CS3#  "/>
    <hyperlink ref="B19" location="IDE!B28" display=" IDE_RESET#  "/>
    <hyperlink ref="B78" location="IDE!B30" display=" IDE_CBLID#"/>
    <hyperlink ref="D75" location="'TMDS(HDMI DVI)'!B16" display=" TMDS_2_CLK+"/>
    <hyperlink ref="D76" location="'TMDS(HDMI DVI)'!B17" display=" TMDS_2_CLK-"/>
    <hyperlink ref="D82" location="'TMDS(HDMI DVI)'!B22" display=" TMDS_HPD"/>
    <hyperlink ref="D84" location="'TMDS(HDMI DVI)'!B21" display=" TMDS2_DDC_CLK"/>
    <hyperlink ref="B105" location="'Power and GND (PWR)'!B2" display=" VCC_12V  "/>
    <hyperlink ref="B106" location="'Power and GND (PWR)'!B2" display=" VCC_12V  "/>
    <hyperlink ref="B107" location="'Power and GND (PWR)'!B2" display=" VCC_12V  "/>
    <hyperlink ref="B108" location="'Power and GND (PWR)'!B2" display=" VCC_12V  "/>
    <hyperlink ref="B109" location="'Power and GND (PWR)'!B2" display=" VCC_12V  "/>
    <hyperlink ref="B110" location="'Power and GND (PWR)'!B2" display=" VCC_12V  "/>
    <hyperlink ref="E53" location="DisplayPort!A1" display=" DPB_LANE0"/>
    <hyperlink ref="E54" location="'Display Port'!B3" display=" DPB_LANE0#"/>
    <hyperlink ref="E56" location="'Display Port'!B4" display=" DPB_LANE1"/>
    <hyperlink ref="E57" location="'Display Port'!B5" display=" DPB_LANE1#"/>
    <hyperlink ref="E59" location="'Display Port'!B6" display=" DPB_LANE2"/>
    <hyperlink ref="E60" location="'Display Port'!B7" display=" DPB_LANE2#"/>
    <hyperlink ref="E62" location="'Display Port'!B8" display=" DPB_LANE3"/>
    <hyperlink ref="E63" location="'Display Port'!B9" display=" DPB_LANE3#"/>
    <hyperlink ref="E66" location="'Display Port'!B13" display=" DPC_LANE0"/>
    <hyperlink ref="E67" location="'Display Port'!B14" display=" DPC_LANE0#"/>
    <hyperlink ref="E69" location="'Display Port'!B15" display=" DPC_LANE1"/>
    <hyperlink ref="E70" location="'Display Port'!B16" display=" DPC_LANE1#"/>
    <hyperlink ref="E72" location="'Display Port'!B17" display=" DPC_LANE2"/>
    <hyperlink ref="E73" location="'Display Port'!B18" display=" DPC_LANE2#"/>
    <hyperlink ref="E75" location="'Display Port'!B19" display=" DPC_LANE3"/>
    <hyperlink ref="E76" location="'Display Port'!B20" display=" DPC_LANE3#"/>
    <hyperlink ref="E79" location="'Display Port'!B24" display=" DPD_LANE0"/>
    <hyperlink ref="E80" location="'Display Port'!B25" display=" DPD_LANE0#"/>
    <hyperlink ref="E82" location="'Display Port'!B26" display=" DPD_LANE1"/>
    <hyperlink ref="E83" location="'Display Port'!B27" display=" DPD_LANE1#"/>
    <hyperlink ref="E86" location="'Display Port'!B28" display=" DPD_LANE2"/>
    <hyperlink ref="E87" location="'Display Port'!B29" display=" DPD_LANE2#"/>
    <hyperlink ref="E89" location="'Display Port'!B30" display=" DPD_LANE3"/>
    <hyperlink ref="E90" location="'Display Port'!B31" display=" DPD_LANE3#"/>
    <hyperlink ref="G98" location="'﻿PCI Express Lanes (PCIE)'!B159" display=" PEG_ENABLE#  "/>
    <hyperlink ref="G105" location="'Power and GND (PWR)'!B2" display=" VCC_12V  "/>
    <hyperlink ref="G106" location="'Power and GND (PWR)'!B2" display=" VCC_12V  "/>
    <hyperlink ref="G107" location="'Power and GND (PWR)'!B2" display=" VCC_12V  "/>
    <hyperlink ref="G108" location="'Power and GND (PWR)'!B2" display=" VCC_12V  "/>
    <hyperlink ref="G109" location="'Power and GND (PWR)'!B2" display=" VCC_12V  "/>
    <hyperlink ref="G110" location="'Power and GND (PWR)'!B2" display=" VCC_12V  "/>
    <hyperlink ref="G4" location="'﻿USB'!B22" display=" USB_SSTX0- "/>
    <hyperlink ref="G5" location="'﻿USB'!B21" display=" USB_SSTX0+  "/>
    <hyperlink ref="G7" location="'﻿USB'!B24" display=" USB_SSTX1- "/>
    <hyperlink ref="G8" location="'﻿USB'!B23" display=" USB_SSTX1+  "/>
    <hyperlink ref="G10" location="'﻿USB'!B26" display=" USB_SSTX2- "/>
    <hyperlink ref="G11" location="'﻿USB'!B25" display=" USB_SSTX2+  "/>
    <hyperlink ref="G13" location="'﻿USB'!B28" display=" USB_SSTX3- "/>
    <hyperlink ref="G14" location="'﻿USB'!B27" display=" USB_SSTX3+  "/>
    <hyperlink ref="I16" location="'DDI-DisplayPort'!B11" display=" DP1_AUX+  "/>
    <hyperlink ref="I17" location="'DDI-DisplayPort'!B12" display=" DP1_AUX- "/>
    <hyperlink ref="I27" location="'DDI-DisplayPort'!B2" display=" DP1_LANE0+  "/>
    <hyperlink ref="I28" location="'DDI-DisplayPort'!B3" display=" DP1_LANE0- "/>
    <hyperlink ref="I30" location="'DDI-DisplayPort'!B4" display=" DP1_LANE1+  "/>
    <hyperlink ref="I31" location="'DDI-DisplayPort'!B5" display=" DP1_LANE1- "/>
    <hyperlink ref="I33" location="'DDI-DisplayPort'!B6" display=" DP1_LANE2+  "/>
    <hyperlink ref="I34" location="'DDI-DisplayPort'!B7" display=" DP1_LANE2- "/>
    <hyperlink ref="I37" location="'DDI-DisplayPort'!B8" display=" DP1_LANE3+  "/>
    <hyperlink ref="I38" location="'DDI-DisplayPort'!B9" display=" DP1_LANE3- "/>
    <hyperlink ref="I41" location="'DDI-DisplayPort'!B14" display=" DP2_LANE0- "/>
    <hyperlink ref="I40" location="'DDI-DisplayPort'!B13" display=" DP2_LANE0+  "/>
    <hyperlink ref="I43" location="'DDI-DisplayPort'!B15" display=" DP2_LANE1+  "/>
    <hyperlink ref="I44" location="'DDI-DisplayPort'!B16" display=" DP2_LANE1- "/>
    <hyperlink ref="I47" location="'DDI-DisplayPort'!B17" display=" DP2_LANE2+  "/>
    <hyperlink ref="I48" location="'DDI-DisplayPort'!B18" display=" DP2_LANE2- "/>
    <hyperlink ref="I50" location="'DDI-DisplayPort'!B19" display=" DP2_LANE3+  "/>
    <hyperlink ref="I51" location="'DDI-DisplayPort'!B20" display=" DP2_LANE3- "/>
    <hyperlink ref="I45" location="'DDI-DisplayPort'!B21" display=" DP2_HPD  "/>
    <hyperlink ref="J27" location="'DDI-TMDS(HDMI DVI)'!B2" display=" TMDS1_DATA2+  "/>
    <hyperlink ref="J28" location="'DDI-TMDS(HDMI DVI)'!B3" display=" TMDS1_DATA2- "/>
    <hyperlink ref="J30" location="'DDI-TMDS(HDMI DVI)'!B4" display=" TMDS1_DATA1+  "/>
    <hyperlink ref="J31" location="'DDI-TMDS(HDMI DVI)'!B5" display=" TMDS1_DATA1- "/>
    <hyperlink ref="J33" location="'DDI-TMDS(HDMI DVI)'!B6" display=" TMDS1_DATA0+  "/>
    <hyperlink ref="J34" location="'DDI-TMDS(HDMI DVI)'!B7" display=" TMDS1_DATA0- "/>
    <hyperlink ref="J37" location="'DDI-TMDS(HDMI DVI)'!B8" display=" TMDS1_CLK+  "/>
    <hyperlink ref="J38" location="'DDI-TMDS(HDMI DVI)'!B9" display=" TMDS1_CLK- "/>
    <hyperlink ref="J40" location="'DDI-TMDS(HDMI DVI)'!B13" display=" TMDS2_DATA2+  "/>
    <hyperlink ref="J41" location="'DDI-TMDS(HDMI DVI)'!B14" display=" TMDS2_DATA2- "/>
    <hyperlink ref="J43" location="'DDI-TMDS(HDMI DVI)'!B15" display=" TMDS2_DATA1+  "/>
    <hyperlink ref="J44" location="'DDI-TMDS(HDMI DVI)'!B16" display=" TMDS2_DATA1- "/>
    <hyperlink ref="J47" location="'DDI-TMDS(HDMI DVI)'!B17" display=" TMDS2_DATA0+  "/>
    <hyperlink ref="J48" location="'DDI-TMDS(HDMI DVI)'!B18" display=" TMDS2_DATA0- "/>
    <hyperlink ref="J50" location="'DDI-TMDS(HDMI DVI)'!B19" display=" TMDS2_CLK+  "/>
    <hyperlink ref="J51" location="'DDI-TMDS(HDMI DVI)'!B20" display=" TMDS2_CLK- "/>
    <hyperlink ref="J45" location="'DDI-TMDS(HDMI DVI)'!B21" display=" HDMI2_HPD  "/>
    <hyperlink ref="H27" location="'DDI-SDVO'!B2" display=" SDVO1_RED+  "/>
    <hyperlink ref="H28" location="'DDI-SDVO'!B3" display=" SDVO1_RED- "/>
    <hyperlink ref="H30" location="'DDI-SDVO'!B4" display=" SDVO1_GRN+  "/>
    <hyperlink ref="H31" location="'DDI-SDVO'!B5" display=" SDVO1_GRN- "/>
    <hyperlink ref="H33" location="'DDI-SDVO'!B6" display=" SDVO1_BLU+  "/>
    <hyperlink ref="H34" location="'DDI-SDVO'!B7" display=" SDVO1_BLU- "/>
    <hyperlink ref="H37" location="'DDI-SDVO'!B8" display=" SDVO1_CK+  "/>
    <hyperlink ref="H38" location="'DDI-SDVO'!B9" display=" SDVO1_CK- "/>
    <hyperlink ref="H16" location="'DDI-SDVO'!B16" display=" SDVO1_CTRLCLK  "/>
    <hyperlink ref="H17" location="'DDI-SDVO'!B17" display=" SDVO1_CTRLDATA  "/>
    <hyperlink ref="J16" location="'DDI-TMDS(HDMI DVI)'!B11" display=" HMDI1_CTRLCLK  "/>
    <hyperlink ref="J17" location="'DDI-TMDS(HDMI DVI)'!B12" display=" HMDI1_CTRLDATA  "/>
    <hyperlink ref="G35" location="DDI!B2" display=" DDI1_DDC_AUX_SEL"/>
    <hyperlink ref="G20" location="'﻿PCI Express Lanes (PCIE)'!B15" display=" PCIE_TX6+  "/>
    <hyperlink ref="G21" location="'﻿PCI Express Lanes (PCIE)'!B16" display=" PCIE_TX6- "/>
    <hyperlink ref="G23" location="'﻿PCI Express Lanes (PCIE)'!B17" display=" PCIE_TX7+  "/>
    <hyperlink ref="G24" location="'﻿PCI Express Lanes (PCIE)'!B18" display=" PCIE_TX7- "/>
    <hyperlink ref="G53" location="'﻿PCI Express Lanes (PCIE)'!B38" display=" PEG_TX0+"/>
    <hyperlink ref="G54" location="'﻿PCI Express Lanes (PCIE)'!B39" display=" PEG_TX0- "/>
    <hyperlink ref="G56" location="'﻿PCI Express Lanes (PCIE)'!B40" display=" PEG_TX1+"/>
    <hyperlink ref="G57" location="'﻿PCI Express Lanes (PCIE)'!B41" display=" PEG_TX1- "/>
    <hyperlink ref="G59" location="'﻿PCI Express Lanes (PCIE)'!B42" display=" PEG_TX2+"/>
    <hyperlink ref="G60" location="'﻿PCI Express Lanes (PCIE)'!B43" display=" PEG_TX2-"/>
    <hyperlink ref="G55" location="'﻿PCI Express Lanes (PCIE)'!B107" display=" PEG_LANE_RV#  "/>
    <hyperlink ref="G58" location="' Module Type Definition (MTP)'!B4" display=" TYPE2#  "/>
    <hyperlink ref="G62" location="'﻿PCI Express Lanes (PCIE)'!B44" display=" PEG_TX3+"/>
    <hyperlink ref="G63" location="'﻿PCI Express Lanes (PCIE)'!B45" display=" PEG_TX3-"/>
    <hyperlink ref="G66" location="'﻿PCI Express Lanes (PCIE)'!B46" display=" PEG_TX4+"/>
    <hyperlink ref="G67" location="'﻿PCI Express Lanes (PCIE)'!B47" display=" PEG_TX4-"/>
    <hyperlink ref="G69" location="'﻿PCI Express Lanes (PCIE)'!B48" display=" PEG_TX5+"/>
    <hyperlink ref="G70" location="'﻿PCI Express Lanes (PCIE)'!B49" display=" PEG_TX5-"/>
    <hyperlink ref="G72" location="'﻿PCI Express Lanes (PCIE)'!B50" display=" PEG_TX6+"/>
    <hyperlink ref="G73" location="'﻿PCI Express Lanes (PCIE)'!B51" display=" PEG_TX6-"/>
    <hyperlink ref="G75" location="'﻿PCI Express Lanes (PCIE)'!B52" display=" PEG_TX7+"/>
    <hyperlink ref="G76" location="'﻿PCI Express Lanes (PCIE)'!B53" display=" PEG_TX7-"/>
    <hyperlink ref="G79" location="'﻿PCI Express Lanes (PCIE)'!B54" display=" PEG_TX8+"/>
    <hyperlink ref="G80" location="'﻿PCI Express Lanes (PCIE)'!B55" display=" PEG_TX8-"/>
    <hyperlink ref="G82" location="'﻿PCI Express Lanes (PCIE)'!B56" display=" PEG_TX9+ "/>
    <hyperlink ref="G83" location="'﻿PCI Express Lanes (PCIE)'!B57" display=" PEG_TX9-  "/>
    <hyperlink ref="G86" location="'﻿PCI Express Lanes (PCIE)'!B58" display=" PEG_TX10+  "/>
    <hyperlink ref="G87" location="'﻿PCI Express Lanes (PCIE)'!B59" display=" PEG_TX10-  "/>
    <hyperlink ref="G89" location="'﻿PCI Express Lanes (PCIE)'!B60" display=" PEG_TX11+"/>
    <hyperlink ref="G90" location="'﻿PCI Express Lanes (PCIE)'!B61" display=" PEG_TX11-  "/>
    <hyperlink ref="G92" location="'﻿PCI Express Lanes (PCIE)'!B62" display=" PEG_TX12+  "/>
    <hyperlink ref="G93" location="'﻿PCI Express Lanes (PCIE)'!B63" display=" PEG_TX12-  "/>
    <hyperlink ref="G95" location="'﻿PCI Express Lanes (PCIE)'!B64" display=" PEG_TX13+  "/>
    <hyperlink ref="G96" location="'﻿PCI Express Lanes (PCIE)'!B65" display=" PEG_TX13-  "/>
    <hyperlink ref="G99" location="'﻿PCI Express Lanes (PCIE)'!B66" display=" PEG_TX14+  "/>
    <hyperlink ref="G100" location="'﻿PCI Express Lanes (PCIE)'!B67" display=" PEG_TX14-  "/>
    <hyperlink ref="G102" location="'﻿PCI Express Lanes (PCIE)'!B68" display=" PEG_TX15+  "/>
    <hyperlink ref="G103" location="'﻿PCI Express Lanes (PCIE)'!B69" display=" PEG_TX15-  "/>
    <hyperlink ref="M35" location="DDI!B2" display=" DDI1_DDC_AUX_SEL"/>
    <hyperlink ref="K4" location="'﻿USB'!B22" display=" USB_SSTX0- "/>
    <hyperlink ref="K5" location="'﻿USB'!B21" display=" USB_SSTX0+  "/>
    <hyperlink ref="K7" location="'﻿USB'!B24" display=" USB_SSTX1- "/>
    <hyperlink ref="K8" location="'﻿USB'!B23" display=" USB_SSTX1+  "/>
    <hyperlink ref="K10" location="'﻿USB'!B26" display=" USB_SSTX2- "/>
    <hyperlink ref="K11" location="'﻿USB'!B25" display=" USB_SSTX2+  "/>
    <hyperlink ref="K13" location="'﻿USB'!B28" display=" USB_SSTX3- "/>
    <hyperlink ref="K14" location="'﻿USB'!B27" display=" USB_SSTX3+  "/>
    <hyperlink ref="K35" location="DDI!B2" display=" DDI1_DDC_AUX_SEL"/>
    <hyperlink ref="K58" location="' Module Type Definition (MTP)'!B4" display=" TYPE2#  "/>
    <hyperlink ref="K20:K21" location="'PCI Express Lanes (PCIE)'!B2" display=" PCIE_TX6+  "/>
    <hyperlink ref="K23:K24" location="'PCI Express Lanes (PCIE)'!B2" display=" PCIE_TX7+  "/>
    <hyperlink ref="K27:K28" location="'DDI-DisplayPort'!B2" display=" DDI1_PAIR0+  "/>
    <hyperlink ref="K30:K31" location="'DDI-DisplayPort'!B2" display=" DDI1_PAIR1+  "/>
    <hyperlink ref="K33:K34" location="'DDI-DisplayPort'!B2" display=" DDI1_PAIR2+  "/>
    <hyperlink ref="K37:K38" location="'DDI-DisplayPort'!B2" display=" DDI1_PAIR3+  "/>
    <hyperlink ref="K40:K41" location="'DDI-DisplayPort'!B2" display=" DDI2_PAIR0+  "/>
    <hyperlink ref="K43:K44" location="'DDI-DisplayPort'!B2" display=" DDI2_PAIR1+  "/>
    <hyperlink ref="K45" location="'DDI-DisplayPort'!B35" display=" DDI2_HPD  "/>
    <hyperlink ref="K47:K48" location="'DDI-DisplayPort'!B2" display=" DDI2_PAIR2+  "/>
    <hyperlink ref="K50:K51" location="'DDI-DisplayPort'!B2" display=" DDI2_PAIR3+  "/>
    <hyperlink ref="K53:K57" location="'PCI Express Lanes (PCIE)'!B37" display=" PEG_TX0+"/>
    <hyperlink ref="K59:K60" location="'PCI Express Lanes (PCIE)'!B37" display=" PEG_TX2+"/>
    <hyperlink ref="K62:K63" location="'PCI Express Lanes (PCIE)'!B37" display=" PEG_TX3+"/>
    <hyperlink ref="K66:K67" location="' Row D'!B37" display=" PEG_TX4+"/>
    <hyperlink ref="K69:K70" location="'PCI Express Lanes (PCIE)'!B37" display=" PEG_TX5+"/>
    <hyperlink ref="K72:K73" location="'PCI Express Lanes (PCIE)'!B37" display=" PEG_TX6+"/>
    <hyperlink ref="K75:K76" location="'PCI Express Lanes (PCIE)'!B37" display=" PEG_TX7+"/>
    <hyperlink ref="K79:K80" location="'PCI Express Lanes (PCIE)'!B37" display=" PEG_TX8+"/>
    <hyperlink ref="K82:K83" location="'PCI Express Lanes (PCIE)'!A1" display=" PEG_TX9+ "/>
    <hyperlink ref="K86:K87" location="'PCI Express Lanes (PCIE)'!B37" display=" PEG_TX10+  "/>
    <hyperlink ref="K89:K90" location="'PCI Express Lanes (PCIE)'!B37" display=" PEG_TX11+"/>
    <hyperlink ref="K92:K93" location="'PCI Express Lanes (PCIE)'!B37" display=" PEG_TX12+  "/>
    <hyperlink ref="K95:K96" location="'PCI Express Lanes (PCIE)'!B37" display=" PEG_TX13+  "/>
    <hyperlink ref="K99:K100" location="'PCI Express Lanes (PCIE)'!B37" display=" PEG_TX14+  "/>
    <hyperlink ref="K102:K103" location="'PCI Express Lanes (PCIE)'!B37" display=" PEG_TX15+  "/>
    <hyperlink ref="K55" location="'PCI Express Lanes (PCIE)'!B107" display=" PEG_LANE_RV#  "/>
    <hyperlink ref="K16:K17" location="'DDI-DisplayPort'!B28" display=" DDI1_CTRLCLK_AUX+ "/>
    <hyperlink ref="K105:K110" location="'Power and GND (PWR)'!B2" display=" VCC_12V  "/>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FF0000"/>
  </sheetPr>
  <dimension ref="A1:M23"/>
  <sheetViews>
    <sheetView zoomScale="80" zoomScaleNormal="80" workbookViewId="0">
      <pane xSplit="5" ySplit="2" topLeftCell="F3" activePane="bottomRight" state="frozen"/>
      <selection activeCell="G3" sqref="G3:G22"/>
      <selection pane="topRight" activeCell="G3" sqref="G3:G22"/>
      <selection pane="bottomLeft" activeCell="G3" sqref="G3:G22"/>
      <selection pane="bottomRight" activeCell="B12" sqref="B12"/>
    </sheetView>
  </sheetViews>
  <sheetFormatPr defaultColWidth="9.140625" defaultRowHeight="12.75"/>
  <cols>
    <col min="1" max="1" width="19.7109375" style="7" bestFit="1" customWidth="1"/>
    <col min="2" max="2" width="20.7109375" style="7" customWidth="1"/>
    <col min="3" max="3" width="9.7109375" style="7" customWidth="1"/>
    <col min="4" max="4" width="14.7109375" style="7" customWidth="1"/>
    <col min="5" max="5" width="50.7109375" style="8" customWidth="1"/>
    <col min="6" max="6" width="18.140625" style="195" customWidth="1"/>
    <col min="7" max="7" width="19.5703125" style="195" customWidth="1"/>
    <col min="8" max="11" width="17.7109375" style="21" customWidth="1"/>
    <col min="12" max="13" width="16.5703125" style="195" bestFit="1" customWidth="1"/>
    <col min="14" max="15" width="9.140625" style="7"/>
    <col min="16" max="16" width="18.5703125" style="7" customWidth="1"/>
    <col min="17" max="16384" width="9.140625" style="7"/>
  </cols>
  <sheetData>
    <row r="1" spans="1:13" s="6" customFormat="1" ht="51" customHeight="1">
      <c r="A1" s="135" t="s">
        <v>1658</v>
      </c>
      <c r="B1" s="136" t="s">
        <v>963</v>
      </c>
      <c r="C1" s="136" t="s">
        <v>1074</v>
      </c>
      <c r="D1" s="136" t="s">
        <v>830</v>
      </c>
      <c r="E1" s="194" t="s">
        <v>964</v>
      </c>
      <c r="F1" s="594" t="s">
        <v>2357</v>
      </c>
      <c r="G1" s="595"/>
      <c r="H1" s="278" t="s">
        <v>2019</v>
      </c>
      <c r="I1" s="279" t="s">
        <v>2625</v>
      </c>
      <c r="J1" s="279" t="s">
        <v>2626</v>
      </c>
      <c r="K1" s="278" t="s">
        <v>2627</v>
      </c>
      <c r="L1" s="279" t="s">
        <v>2020</v>
      </c>
      <c r="M1" s="280" t="s">
        <v>2021</v>
      </c>
    </row>
    <row r="2" spans="1:13" s="46" customFormat="1" ht="53.25" customHeight="1">
      <c r="A2" s="47"/>
      <c r="B2" s="39"/>
      <c r="C2" s="39"/>
      <c r="D2" s="39"/>
      <c r="E2" s="44"/>
      <c r="F2" s="187" t="s">
        <v>2022</v>
      </c>
      <c r="G2" s="188" t="s">
        <v>2023</v>
      </c>
      <c r="H2" s="39" t="s">
        <v>2024</v>
      </c>
      <c r="I2" s="39"/>
      <c r="J2" s="39"/>
      <c r="K2" s="44" t="s">
        <v>2339</v>
      </c>
      <c r="L2" s="44" t="s">
        <v>2032</v>
      </c>
      <c r="M2" s="48" t="s">
        <v>2025</v>
      </c>
    </row>
    <row r="3" spans="1:13" ht="66.95" customHeight="1">
      <c r="A3" s="137" t="s">
        <v>1443</v>
      </c>
      <c r="B3" s="67" t="s">
        <v>1905</v>
      </c>
      <c r="C3" s="614" t="s">
        <v>597</v>
      </c>
      <c r="D3" s="614" t="s">
        <v>1620</v>
      </c>
      <c r="E3" s="612" t="s">
        <v>2356</v>
      </c>
      <c r="F3" s="603" t="s">
        <v>2026</v>
      </c>
      <c r="G3" s="600" t="s">
        <v>2027</v>
      </c>
      <c r="H3" s="34" t="s">
        <v>2339</v>
      </c>
      <c r="I3" s="282">
        <v>839.62</v>
      </c>
      <c r="J3" s="283"/>
      <c r="K3" s="281">
        <f t="shared" ref="K3:K10" si="0">SUM(I3,J3)</f>
        <v>839.62</v>
      </c>
      <c r="L3" s="596">
        <f>ABS(K3-K4)</f>
        <v>0.10000000000002274</v>
      </c>
      <c r="M3" s="597">
        <f>MAX(K3:K10)-MIN(K3:K10)</f>
        <v>66.009999999999991</v>
      </c>
    </row>
    <row r="4" spans="1:13" ht="66.95" customHeight="1">
      <c r="A4" s="137" t="s">
        <v>1437</v>
      </c>
      <c r="B4" s="67" t="s">
        <v>1364</v>
      </c>
      <c r="C4" s="614"/>
      <c r="D4" s="614"/>
      <c r="E4" s="613"/>
      <c r="F4" s="603"/>
      <c r="G4" s="600"/>
      <c r="H4" s="34" t="s">
        <v>2339</v>
      </c>
      <c r="I4" s="282">
        <v>839.52</v>
      </c>
      <c r="J4" s="283"/>
      <c r="K4" s="281">
        <f t="shared" si="0"/>
        <v>839.52</v>
      </c>
      <c r="L4" s="596"/>
      <c r="M4" s="598"/>
    </row>
    <row r="5" spans="1:13" ht="66.95" customHeight="1">
      <c r="A5" s="137" t="s">
        <v>1438</v>
      </c>
      <c r="B5" s="67" t="s">
        <v>1439</v>
      </c>
      <c r="C5" s="614"/>
      <c r="D5" s="614"/>
      <c r="E5" s="613"/>
      <c r="F5" s="603"/>
      <c r="G5" s="600"/>
      <c r="H5" s="34" t="s">
        <v>2339</v>
      </c>
      <c r="I5" s="282">
        <v>826.26</v>
      </c>
      <c r="J5" s="283"/>
      <c r="K5" s="281">
        <f t="shared" si="0"/>
        <v>826.26</v>
      </c>
      <c r="L5" s="596">
        <f>ABS(K5-K6)</f>
        <v>1.6399999999999864</v>
      </c>
      <c r="M5" s="598"/>
    </row>
    <row r="6" spans="1:13" ht="66.95" customHeight="1">
      <c r="A6" s="137" t="s">
        <v>1440</v>
      </c>
      <c r="B6" s="67" t="s">
        <v>1441</v>
      </c>
      <c r="C6" s="614"/>
      <c r="D6" s="614"/>
      <c r="E6" s="613"/>
      <c r="F6" s="603"/>
      <c r="G6" s="600"/>
      <c r="H6" s="34" t="s">
        <v>2339</v>
      </c>
      <c r="I6" s="282">
        <v>824.62</v>
      </c>
      <c r="J6" s="283"/>
      <c r="K6" s="281">
        <f t="shared" si="0"/>
        <v>824.62</v>
      </c>
      <c r="L6" s="596"/>
      <c r="M6" s="598"/>
    </row>
    <row r="7" spans="1:13" ht="66.95" customHeight="1">
      <c r="A7" s="137" t="s">
        <v>1840</v>
      </c>
      <c r="B7" s="67" t="s">
        <v>1656</v>
      </c>
      <c r="C7" s="614"/>
      <c r="D7" s="614"/>
      <c r="E7" s="613"/>
      <c r="F7" s="603"/>
      <c r="G7" s="600"/>
      <c r="H7" s="34" t="s">
        <v>2339</v>
      </c>
      <c r="I7" s="282">
        <v>798.16</v>
      </c>
      <c r="J7" s="283"/>
      <c r="K7" s="281">
        <f t="shared" si="0"/>
        <v>798.16</v>
      </c>
      <c r="L7" s="596">
        <f>ABS(K7-K8)</f>
        <v>1.7400000000000091</v>
      </c>
      <c r="M7" s="598"/>
    </row>
    <row r="8" spans="1:13" ht="66.95" customHeight="1">
      <c r="A8" s="137" t="s">
        <v>1841</v>
      </c>
      <c r="B8" s="67" t="s">
        <v>1657</v>
      </c>
      <c r="C8" s="614"/>
      <c r="D8" s="614"/>
      <c r="E8" s="613"/>
      <c r="F8" s="603"/>
      <c r="G8" s="600"/>
      <c r="H8" s="34" t="s">
        <v>2339</v>
      </c>
      <c r="I8" s="282">
        <v>799.9</v>
      </c>
      <c r="J8" s="283"/>
      <c r="K8" s="281">
        <f t="shared" si="0"/>
        <v>799.9</v>
      </c>
      <c r="L8" s="596"/>
      <c r="M8" s="598"/>
    </row>
    <row r="9" spans="1:13" ht="66.95" customHeight="1">
      <c r="A9" s="137" t="s">
        <v>1842</v>
      </c>
      <c r="B9" s="67" t="s">
        <v>353</v>
      </c>
      <c r="C9" s="614"/>
      <c r="D9" s="614"/>
      <c r="E9" s="613"/>
      <c r="F9" s="603"/>
      <c r="G9" s="600"/>
      <c r="H9" s="34" t="s">
        <v>2339</v>
      </c>
      <c r="I9" s="282">
        <v>863.69</v>
      </c>
      <c r="J9" s="283"/>
      <c r="K9" s="281">
        <f t="shared" si="0"/>
        <v>863.69</v>
      </c>
      <c r="L9" s="596">
        <f>ABS(K9-K10)</f>
        <v>0.4799999999999045</v>
      </c>
      <c r="M9" s="598"/>
    </row>
    <row r="10" spans="1:13" ht="66.95" customHeight="1">
      <c r="A10" s="137" t="s">
        <v>1843</v>
      </c>
      <c r="B10" s="67" t="s">
        <v>1655</v>
      </c>
      <c r="C10" s="614"/>
      <c r="D10" s="614"/>
      <c r="E10" s="613"/>
      <c r="F10" s="604"/>
      <c r="G10" s="601"/>
      <c r="H10" s="34" t="s">
        <v>2339</v>
      </c>
      <c r="I10" s="282">
        <v>864.17</v>
      </c>
      <c r="J10" s="283"/>
      <c r="K10" s="281">
        <f t="shared" si="0"/>
        <v>864.17</v>
      </c>
      <c r="L10" s="596"/>
      <c r="M10" s="599"/>
    </row>
    <row r="11" spans="1:13" ht="26.25" customHeight="1">
      <c r="A11" s="47"/>
      <c r="B11" s="39"/>
      <c r="C11" s="39"/>
      <c r="D11" s="39"/>
      <c r="E11" s="44"/>
      <c r="F11" s="255" t="s">
        <v>1935</v>
      </c>
      <c r="G11" s="188" t="s">
        <v>1936</v>
      </c>
      <c r="H11" s="39"/>
      <c r="I11" s="39"/>
      <c r="J11" s="39"/>
      <c r="K11" s="39"/>
      <c r="L11" s="44"/>
      <c r="M11" s="48"/>
    </row>
    <row r="12" spans="1:13" ht="25.5">
      <c r="A12" s="137" t="s">
        <v>1621</v>
      </c>
      <c r="B12" s="55" t="s">
        <v>1605</v>
      </c>
      <c r="C12" s="14" t="s">
        <v>596</v>
      </c>
      <c r="D12" s="14" t="s">
        <v>1415</v>
      </c>
      <c r="E12" s="213" t="s">
        <v>604</v>
      </c>
      <c r="F12" s="605" t="s">
        <v>1937</v>
      </c>
      <c r="G12" s="608" t="s">
        <v>1937</v>
      </c>
      <c r="H12" s="29" t="s">
        <v>171</v>
      </c>
      <c r="I12" s="198"/>
      <c r="J12" s="30"/>
      <c r="K12" s="30"/>
      <c r="L12" s="42"/>
      <c r="M12" s="78"/>
    </row>
    <row r="13" spans="1:13" ht="25.5">
      <c r="A13" s="137" t="s">
        <v>1444</v>
      </c>
      <c r="B13" s="55" t="s">
        <v>1445</v>
      </c>
      <c r="C13" s="14" t="s">
        <v>603</v>
      </c>
      <c r="D13" s="14" t="s">
        <v>1415</v>
      </c>
      <c r="E13" s="213" t="s">
        <v>605</v>
      </c>
      <c r="F13" s="606"/>
      <c r="G13" s="600"/>
      <c r="H13" s="29" t="s">
        <v>171</v>
      </c>
      <c r="I13" s="198"/>
      <c r="J13" s="30"/>
      <c r="K13" s="30"/>
      <c r="L13" s="42"/>
      <c r="M13" s="78"/>
    </row>
    <row r="14" spans="1:13" ht="25.5">
      <c r="A14" s="137" t="s">
        <v>1446</v>
      </c>
      <c r="B14" s="55" t="s">
        <v>1447</v>
      </c>
      <c r="C14" s="14" t="s">
        <v>606</v>
      </c>
      <c r="D14" s="14" t="s">
        <v>1415</v>
      </c>
      <c r="E14" s="213" t="s">
        <v>472</v>
      </c>
      <c r="F14" s="606"/>
      <c r="G14" s="600"/>
      <c r="H14" s="29" t="s">
        <v>171</v>
      </c>
      <c r="I14" s="198"/>
      <c r="J14" s="30"/>
      <c r="K14" s="30"/>
      <c r="L14" s="42"/>
      <c r="M14" s="78"/>
    </row>
    <row r="15" spans="1:13" ht="25.5">
      <c r="A15" s="138" t="s">
        <v>1448</v>
      </c>
      <c r="B15" s="55" t="s">
        <v>1449</v>
      </c>
      <c r="C15" s="14" t="s">
        <v>603</v>
      </c>
      <c r="D15" s="14" t="s">
        <v>1415</v>
      </c>
      <c r="E15" s="213" t="s">
        <v>1303</v>
      </c>
      <c r="F15" s="606"/>
      <c r="G15" s="600"/>
      <c r="H15" s="29" t="s">
        <v>171</v>
      </c>
      <c r="I15" s="30"/>
      <c r="J15" s="30"/>
      <c r="K15" s="30"/>
      <c r="L15" s="42"/>
      <c r="M15" s="78"/>
    </row>
    <row r="16" spans="1:13" ht="104.1" customHeight="1">
      <c r="A16" s="138" t="s">
        <v>1450</v>
      </c>
      <c r="B16" s="55" t="s">
        <v>1451</v>
      </c>
      <c r="C16" s="9" t="s">
        <v>1304</v>
      </c>
      <c r="D16" s="14" t="s">
        <v>487</v>
      </c>
      <c r="E16" s="213" t="s">
        <v>1829</v>
      </c>
      <c r="F16" s="606"/>
      <c r="G16" s="600"/>
      <c r="H16" s="29" t="s">
        <v>171</v>
      </c>
      <c r="I16" s="198"/>
      <c r="J16" s="30"/>
      <c r="K16" s="30"/>
      <c r="L16" s="42"/>
      <c r="M16" s="78"/>
    </row>
    <row r="17" spans="1:13" s="345" customFormat="1" ht="38.25">
      <c r="A17" s="400" t="s">
        <v>2497</v>
      </c>
      <c r="B17" s="402" t="s">
        <v>2501</v>
      </c>
      <c r="C17" s="401" t="s">
        <v>2499</v>
      </c>
      <c r="D17" s="353" t="s">
        <v>2498</v>
      </c>
      <c r="E17" s="394" t="s">
        <v>2500</v>
      </c>
      <c r="F17" s="606"/>
      <c r="G17" s="600"/>
      <c r="H17" s="352" t="s">
        <v>2502</v>
      </c>
      <c r="I17" s="396"/>
      <c r="J17" s="397"/>
      <c r="K17" s="397"/>
      <c r="L17" s="398"/>
      <c r="M17" s="399"/>
    </row>
    <row r="18" spans="1:13" ht="26.25" thickBot="1">
      <c r="A18" s="139"/>
      <c r="B18" s="140" t="s">
        <v>1452</v>
      </c>
      <c r="C18" s="141" t="s">
        <v>751</v>
      </c>
      <c r="D18" s="141" t="s">
        <v>752</v>
      </c>
      <c r="E18" s="228" t="s">
        <v>602</v>
      </c>
      <c r="F18" s="607"/>
      <c r="G18" s="609"/>
      <c r="H18" s="127" t="s">
        <v>172</v>
      </c>
      <c r="I18" s="128"/>
      <c r="J18" s="129"/>
      <c r="K18" s="126"/>
      <c r="L18" s="134"/>
      <c r="M18" s="131"/>
    </row>
    <row r="19" spans="1:13">
      <c r="A19" s="610" t="s">
        <v>1302</v>
      </c>
      <c r="B19" s="610"/>
      <c r="C19" s="610"/>
      <c r="D19" s="610"/>
      <c r="E19" s="610"/>
      <c r="H19" s="33"/>
      <c r="I19" s="33"/>
      <c r="J19" s="33"/>
      <c r="K19" s="33"/>
    </row>
    <row r="20" spans="1:13">
      <c r="A20" s="611"/>
      <c r="B20" s="611"/>
      <c r="C20" s="611"/>
      <c r="D20" s="611"/>
      <c r="E20" s="611"/>
    </row>
    <row r="21" spans="1:13">
      <c r="A21" s="602"/>
      <c r="B21" s="602"/>
      <c r="C21" s="602"/>
      <c r="D21" s="602"/>
      <c r="E21" s="602"/>
    </row>
    <row r="22" spans="1:13" s="11" customFormat="1" ht="96.95" hidden="1" customHeight="1" thickBot="1">
      <c r="A22" s="183" t="s">
        <v>1845</v>
      </c>
      <c r="B22" s="184" t="e">
        <f>33/((((2.64*10^(-11))*(#REF!+1.41))/(LN((5.98*(#REF!/1000/39.37))/((0.8*(#REF!/1000/39.37))+(#REF!/1000/39.37))))/39.37)*1000000000000+
(#REF!*(8.85*(10^(-12)))*((#REF!*25.4*10^(-6)*25.4*10^(-3))/(#REF!*25.4*10^(-6))))*(10^12))</f>
        <v>#REF!</v>
      </c>
      <c r="C22" s="185" t="s">
        <v>1844</v>
      </c>
      <c r="D22" s="28" t="s">
        <v>1827</v>
      </c>
      <c r="E22" s="11" t="s">
        <v>1846</v>
      </c>
      <c r="F22" s="199"/>
      <c r="G22" s="199"/>
      <c r="H22" s="199"/>
      <c r="I22" s="199"/>
      <c r="J22" s="199"/>
      <c r="K22" s="199"/>
      <c r="L22" s="199"/>
      <c r="M22" s="199"/>
    </row>
    <row r="23" spans="1:13" s="11" customFormat="1" ht="104.1" hidden="1" customHeight="1">
      <c r="A23" s="181"/>
      <c r="B23" s="182"/>
      <c r="C23" s="180"/>
      <c r="D23" s="28" t="s">
        <v>1827</v>
      </c>
      <c r="E23" s="179" t="s">
        <v>1828</v>
      </c>
      <c r="F23" s="199"/>
      <c r="G23" s="199"/>
      <c r="H23" s="199"/>
      <c r="I23" s="199"/>
      <c r="J23" s="199"/>
      <c r="K23" s="199"/>
      <c r="L23" s="199"/>
      <c r="M23" s="199"/>
    </row>
  </sheetData>
  <mergeCells count="16">
    <mergeCell ref="A21:E21"/>
    <mergeCell ref="F3:F10"/>
    <mergeCell ref="F12:F18"/>
    <mergeCell ref="G12:G18"/>
    <mergeCell ref="A19:E19"/>
    <mergeCell ref="A20:E20"/>
    <mergeCell ref="E3:E10"/>
    <mergeCell ref="D3:D10"/>
    <mergeCell ref="C3:C10"/>
    <mergeCell ref="F1:G1"/>
    <mergeCell ref="L3:L4"/>
    <mergeCell ref="M3:M10"/>
    <mergeCell ref="L5:L6"/>
    <mergeCell ref="L7:L8"/>
    <mergeCell ref="L9:L10"/>
    <mergeCell ref="G3:G10"/>
  </mergeCells>
  <phoneticPr fontId="3" type="noConversion"/>
  <conditionalFormatting sqref="I11:J11">
    <cfRule type="cellIs" dxfId="138" priority="7" stopIfTrue="1" operator="equal">
      <formula>"N/A"</formula>
    </cfRule>
  </conditionalFormatting>
  <conditionalFormatting sqref="J18">
    <cfRule type="cellIs" dxfId="137" priority="5" stopIfTrue="1" operator="greaterThan">
      <formula>100</formula>
    </cfRule>
  </conditionalFormatting>
  <conditionalFormatting sqref="I2:J2">
    <cfRule type="cellIs" dxfId="136" priority="4" stopIfTrue="1" operator="equal">
      <formula>"N/A"</formula>
    </cfRule>
  </conditionalFormatting>
  <conditionalFormatting sqref="M3:M10">
    <cfRule type="cellIs" dxfId="135" priority="2" stopIfTrue="1" operator="greaterThan">
      <formula>2000</formula>
    </cfRule>
  </conditionalFormatting>
  <conditionalFormatting sqref="L3:L10">
    <cfRule type="cellIs" dxfId="134" priority="3" stopIfTrue="1" operator="greaterThan">
      <formula>30</formula>
    </cfRule>
  </conditionalFormatting>
  <conditionalFormatting sqref="K3:K10">
    <cfRule type="cellIs" dxfId="133" priority="1" stopIfTrue="1" operator="greaterThan">
      <formula>3500</formula>
    </cfRule>
  </conditionalFormatting>
  <hyperlinks>
    <hyperlink ref="B9" location="' Row A'!B3" display="GBE0_MDI3-"/>
    <hyperlink ref="B10" location="' Row A'!B4" display="GBE0_MDI3+"/>
    <hyperlink ref="B14" location="' Row A'!B5" display=" GBE0_LINK100#  "/>
    <hyperlink ref="B15" location="' Row A'!B6" display=" GBE0_LINK1000#  "/>
    <hyperlink ref="B7" location="' Row A'!B7" display="GBE0_MDI2-"/>
    <hyperlink ref="B8" location="' Row A'!B8" display="GBE0_MDI2+"/>
    <hyperlink ref="B13" location="' Row A'!B9" display=" GBE0_LINK#  "/>
    <hyperlink ref="B5" location="' Row A'!B10" display="GBE0_MDI1-"/>
    <hyperlink ref="B6" location="' Row A'!B11" display="GBE0_MDI1+"/>
    <hyperlink ref="B3" location="' Row A'!B13" display="GBE0_MDI0-"/>
    <hyperlink ref="B4" location="' Row A'!B14" display="GBE0_MDI0+"/>
    <hyperlink ref="B16" location="' Row A'!B15" display=" GBE0_CTREF  "/>
    <hyperlink ref="B12" location="' Row B'!B3" display=" GBE0_ACT#  "/>
    <hyperlink ref="B17" location="' Row A'!I50" display="GBE0_SDP"/>
  </hyperlinks>
  <pageMargins left="0.75" right="0.75" top="0.54" bottom="0.54" header="0.5" footer="0.5"/>
  <pageSetup paperSize="9" scale="85"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rgb="FFFFCC00"/>
  </sheetPr>
  <dimension ref="A1:O15"/>
  <sheetViews>
    <sheetView zoomScale="80" zoomScaleNormal="80" workbookViewId="0">
      <pane xSplit="5" ySplit="2" topLeftCell="F3" activePane="bottomRight" state="frozen"/>
      <selection activeCell="G3" sqref="G3:G22"/>
      <selection pane="topRight" activeCell="G3" sqref="G3:G22"/>
      <selection pane="bottomLeft" activeCell="G3" sqref="G3:G22"/>
      <selection pane="bottomRight" activeCell="N24" sqref="N24"/>
    </sheetView>
  </sheetViews>
  <sheetFormatPr defaultColWidth="9.140625" defaultRowHeight="12.75"/>
  <cols>
    <col min="1" max="1" width="9.140625" style="5"/>
    <col min="2" max="2" width="20.7109375" style="5" customWidth="1"/>
    <col min="3" max="3" width="9.7109375" style="5" customWidth="1"/>
    <col min="4" max="4" width="14.7109375" style="5" customWidth="1"/>
    <col min="5" max="5" width="20.7109375" style="5" customWidth="1"/>
    <col min="6" max="6" width="19.42578125" style="5" customWidth="1"/>
    <col min="7" max="7" width="17.85546875" style="5" customWidth="1"/>
    <col min="8" max="8" width="15.85546875" style="5" customWidth="1"/>
    <col min="9" max="9" width="19.140625" style="5" customWidth="1"/>
    <col min="10" max="10" width="21" style="5" customWidth="1"/>
    <col min="11" max="11" width="19.5703125" style="5" bestFit="1" customWidth="1"/>
    <col min="12" max="12" width="22.7109375" style="5" customWidth="1"/>
    <col min="13" max="13" width="19.7109375" style="5" customWidth="1"/>
    <col min="14" max="16384" width="9.140625" style="5"/>
  </cols>
  <sheetData>
    <row r="1" spans="1:15" s="6" customFormat="1" ht="38.25">
      <c r="A1" s="135" t="s">
        <v>1431</v>
      </c>
      <c r="B1" s="136" t="s">
        <v>2438</v>
      </c>
      <c r="C1" s="136" t="s">
        <v>1074</v>
      </c>
      <c r="D1" s="136" t="s">
        <v>830</v>
      </c>
      <c r="E1" s="194" t="s">
        <v>831</v>
      </c>
      <c r="F1" s="623" t="s">
        <v>2359</v>
      </c>
      <c r="G1" s="594"/>
      <c r="H1" s="278" t="s">
        <v>2360</v>
      </c>
      <c r="I1" s="278" t="s">
        <v>2625</v>
      </c>
      <c r="J1" s="278" t="s">
        <v>2626</v>
      </c>
      <c r="K1" s="278" t="s">
        <v>2627</v>
      </c>
      <c r="L1" s="278" t="s">
        <v>1835</v>
      </c>
      <c r="M1" s="303" t="s">
        <v>88</v>
      </c>
    </row>
    <row r="2" spans="1:15" s="46" customFormat="1" ht="25.5">
      <c r="A2" s="47"/>
      <c r="B2" s="39"/>
      <c r="C2" s="39"/>
      <c r="D2" s="39"/>
      <c r="E2" s="44"/>
      <c r="F2" s="39" t="s">
        <v>1935</v>
      </c>
      <c r="G2" s="39" t="s">
        <v>1936</v>
      </c>
      <c r="H2" s="39" t="s">
        <v>2361</v>
      </c>
      <c r="I2" s="39"/>
      <c r="J2" s="284"/>
      <c r="K2" s="284" t="s">
        <v>2358</v>
      </c>
      <c r="L2" s="285" t="s">
        <v>1049</v>
      </c>
      <c r="M2" s="48"/>
    </row>
    <row r="3" spans="1:15" ht="24.95" customHeight="1">
      <c r="A3" s="143" t="s">
        <v>833</v>
      </c>
      <c r="B3" s="55" t="s">
        <v>2440</v>
      </c>
      <c r="C3" s="521" t="s">
        <v>3000</v>
      </c>
      <c r="D3" s="521" t="s">
        <v>3001</v>
      </c>
      <c r="E3" s="519" t="s">
        <v>3002</v>
      </c>
      <c r="F3" s="608" t="s">
        <v>2035</v>
      </c>
      <c r="G3" s="608" t="s">
        <v>2036</v>
      </c>
      <c r="H3" s="34" t="s">
        <v>2358</v>
      </c>
      <c r="I3" s="37">
        <v>2984.55</v>
      </c>
      <c r="J3" s="10"/>
      <c r="K3" s="79">
        <f>SUM(I3:J3)</f>
        <v>2984.55</v>
      </c>
      <c r="L3" s="36"/>
      <c r="M3" s="80"/>
      <c r="O3" s="261"/>
    </row>
    <row r="4" spans="1:15" ht="24.95" customHeight="1">
      <c r="A4" s="143" t="s">
        <v>3003</v>
      </c>
      <c r="B4" s="55" t="s">
        <v>2442</v>
      </c>
      <c r="C4" s="521" t="s">
        <v>3000</v>
      </c>
      <c r="D4" s="521" t="s">
        <v>3004</v>
      </c>
      <c r="E4" s="519" t="s">
        <v>3005</v>
      </c>
      <c r="F4" s="600"/>
      <c r="G4" s="600"/>
      <c r="H4" s="34" t="s">
        <v>2358</v>
      </c>
      <c r="I4" s="37">
        <v>2570.86</v>
      </c>
      <c r="J4" s="10"/>
      <c r="K4" s="79">
        <f>SUM(I4:J4)</f>
        <v>2570.86</v>
      </c>
      <c r="L4" s="36"/>
      <c r="M4" s="80"/>
      <c r="O4" s="261"/>
    </row>
    <row r="5" spans="1:15" ht="24.95" customHeight="1">
      <c r="A5" s="143" t="s">
        <v>1475</v>
      </c>
      <c r="B5" s="55" t="s">
        <v>2443</v>
      </c>
      <c r="C5" s="521" t="s">
        <v>3006</v>
      </c>
      <c r="D5" s="521" t="s">
        <v>3004</v>
      </c>
      <c r="E5" s="519" t="s">
        <v>3007</v>
      </c>
      <c r="F5" s="600"/>
      <c r="G5" s="600"/>
      <c r="H5" s="34" t="s">
        <v>2358</v>
      </c>
      <c r="I5" s="37">
        <v>2619.5700000000002</v>
      </c>
      <c r="J5" s="10"/>
      <c r="K5" s="79">
        <f>SUM(I5:J5)</f>
        <v>2619.5700000000002</v>
      </c>
      <c r="L5" s="621">
        <f>ABS(K6-K5)</f>
        <v>65.980000000000018</v>
      </c>
      <c r="M5" s="80"/>
      <c r="O5" s="261"/>
    </row>
    <row r="6" spans="1:15" ht="24.95" customHeight="1">
      <c r="A6" s="537" t="s">
        <v>1476</v>
      </c>
      <c r="B6" s="55" t="s">
        <v>2445</v>
      </c>
      <c r="C6" s="521" t="s">
        <v>3000</v>
      </c>
      <c r="D6" s="521" t="s">
        <v>3004</v>
      </c>
      <c r="E6" s="519" t="s">
        <v>3008</v>
      </c>
      <c r="F6" s="601"/>
      <c r="G6" s="601"/>
      <c r="H6" s="34" t="s">
        <v>2358</v>
      </c>
      <c r="I6" s="37">
        <v>2553.59</v>
      </c>
      <c r="J6" s="10"/>
      <c r="K6" s="79">
        <f>SUM(I6:J6)</f>
        <v>2553.59</v>
      </c>
      <c r="L6" s="622"/>
      <c r="M6" s="80"/>
      <c r="O6" s="261"/>
    </row>
    <row r="7" spans="1:15" ht="24.95" customHeight="1">
      <c r="A7" s="552"/>
      <c r="B7" s="38"/>
      <c r="C7" s="38"/>
      <c r="D7" s="38"/>
      <c r="E7" s="274"/>
      <c r="F7" s="39" t="s">
        <v>1935</v>
      </c>
      <c r="G7" s="39" t="s">
        <v>1936</v>
      </c>
      <c r="H7" s="39" t="s">
        <v>2361</v>
      </c>
      <c r="I7" s="39"/>
      <c r="J7" s="39"/>
      <c r="K7" s="320" t="s">
        <v>2358</v>
      </c>
      <c r="L7" s="285"/>
      <c r="M7" s="304" t="s">
        <v>2034</v>
      </c>
      <c r="O7" s="261"/>
    </row>
    <row r="8" spans="1:15" ht="24.95" customHeight="1">
      <c r="A8" s="537" t="s">
        <v>1477</v>
      </c>
      <c r="B8" s="55" t="s">
        <v>2446</v>
      </c>
      <c r="C8" s="521" t="s">
        <v>3009</v>
      </c>
      <c r="D8" s="521" t="s">
        <v>3010</v>
      </c>
      <c r="E8" s="519" t="s">
        <v>3011</v>
      </c>
      <c r="F8" s="608" t="s">
        <v>2037</v>
      </c>
      <c r="G8" s="608" t="s">
        <v>2038</v>
      </c>
      <c r="H8" s="34" t="s">
        <v>2358</v>
      </c>
      <c r="I8" s="75">
        <v>2241.48</v>
      </c>
      <c r="J8" s="10"/>
      <c r="K8" s="79">
        <f>SUM(I8:J8)</f>
        <v>2241.48</v>
      </c>
      <c r="L8" s="29"/>
      <c r="M8" s="615">
        <f>MAX(K8:K10)-MIN(K8:K10)</f>
        <v>349.92000000000007</v>
      </c>
      <c r="O8" s="261"/>
    </row>
    <row r="9" spans="1:15" ht="24.95" customHeight="1">
      <c r="A9" s="537" t="s">
        <v>1478</v>
      </c>
      <c r="B9" s="55" t="s">
        <v>2447</v>
      </c>
      <c r="C9" s="521" t="s">
        <v>3009</v>
      </c>
      <c r="D9" s="521" t="s">
        <v>3010</v>
      </c>
      <c r="E9" s="519" t="s">
        <v>3012</v>
      </c>
      <c r="F9" s="600"/>
      <c r="G9" s="600"/>
      <c r="H9" s="34" t="s">
        <v>2358</v>
      </c>
      <c r="I9" s="75">
        <v>2591.4</v>
      </c>
      <c r="J9" s="10"/>
      <c r="K9" s="79">
        <f>SUM(I9:J9)</f>
        <v>2591.4</v>
      </c>
      <c r="L9" s="29"/>
      <c r="M9" s="616"/>
      <c r="O9" s="261"/>
    </row>
    <row r="10" spans="1:15" ht="26.25" thickBot="1">
      <c r="A10" s="553" t="s">
        <v>1479</v>
      </c>
      <c r="B10" s="554" t="s">
        <v>2448</v>
      </c>
      <c r="C10" s="555" t="s">
        <v>3009</v>
      </c>
      <c r="D10" s="555" t="s">
        <v>3010</v>
      </c>
      <c r="E10" s="555" t="s">
        <v>3013</v>
      </c>
      <c r="F10" s="609"/>
      <c r="G10" s="609"/>
      <c r="H10" s="34" t="s">
        <v>2358</v>
      </c>
      <c r="I10" s="75">
        <v>2573.59</v>
      </c>
      <c r="J10" s="10"/>
      <c r="K10" s="79">
        <f>SUM(I10:J10)</f>
        <v>2573.59</v>
      </c>
      <c r="L10" s="128"/>
      <c r="M10" s="617"/>
      <c r="O10" s="261"/>
    </row>
    <row r="11" spans="1:15" ht="12.75" customHeight="1">
      <c r="A11" s="619"/>
      <c r="B11" s="619"/>
      <c r="C11" s="619"/>
      <c r="D11" s="619"/>
      <c r="E11" s="619"/>
    </row>
    <row r="12" spans="1:15" ht="12.75" customHeight="1">
      <c r="A12" s="620" t="s">
        <v>167</v>
      </c>
      <c r="B12" s="620"/>
      <c r="C12" s="620"/>
      <c r="D12" s="620"/>
      <c r="E12" s="620"/>
    </row>
    <row r="13" spans="1:15" ht="12.75" customHeight="1">
      <c r="A13" s="620" t="s">
        <v>168</v>
      </c>
      <c r="B13" s="620"/>
      <c r="C13" s="620"/>
      <c r="D13" s="620"/>
      <c r="E13" s="620"/>
    </row>
    <row r="14" spans="1:15" ht="12.75" customHeight="1">
      <c r="A14" s="620" t="s">
        <v>169</v>
      </c>
      <c r="B14" s="620"/>
      <c r="C14" s="620"/>
      <c r="D14" s="620"/>
      <c r="E14" s="620"/>
    </row>
    <row r="15" spans="1:15">
      <c r="A15" s="618"/>
      <c r="B15" s="618"/>
      <c r="C15" s="618"/>
      <c r="D15" s="618"/>
      <c r="E15" s="618"/>
    </row>
  </sheetData>
  <mergeCells count="12">
    <mergeCell ref="L5:L6"/>
    <mergeCell ref="F1:G1"/>
    <mergeCell ref="F3:F6"/>
    <mergeCell ref="G3:G6"/>
    <mergeCell ref="F8:F10"/>
    <mergeCell ref="G8:G10"/>
    <mergeCell ref="M8:M10"/>
    <mergeCell ref="A15:E15"/>
    <mergeCell ref="A11:E11"/>
    <mergeCell ref="A12:E12"/>
    <mergeCell ref="A13:E13"/>
    <mergeCell ref="A14:E14"/>
  </mergeCells>
  <phoneticPr fontId="3" type="noConversion"/>
  <conditionalFormatting sqref="L5">
    <cfRule type="cellIs" dxfId="132" priority="9" stopIfTrue="1" operator="greaterThan">
      <formula>500</formula>
    </cfRule>
  </conditionalFormatting>
  <conditionalFormatting sqref="J3:J6">
    <cfRule type="cellIs" dxfId="131" priority="10" stopIfTrue="1" operator="notBetween">
      <formula>500</formula>
      <formula>7000</formula>
    </cfRule>
  </conditionalFormatting>
  <conditionalFormatting sqref="K3:K6">
    <cfRule type="cellIs" dxfId="130" priority="11" stopIfTrue="1" operator="greaterThan">
      <formula>11000</formula>
    </cfRule>
  </conditionalFormatting>
  <conditionalFormatting sqref="K8:K10">
    <cfRule type="cellIs" dxfId="129" priority="2" operator="greaterThan">
      <formula>11000</formula>
    </cfRule>
  </conditionalFormatting>
  <conditionalFormatting sqref="M8:M10">
    <cfRule type="cellIs" dxfId="128" priority="1" operator="greaterThan">
      <formula>500</formula>
    </cfRule>
  </conditionalFormatting>
  <hyperlinks>
    <hyperlink ref="B3" location="' Row A'!O31" display=" HDA_RST#"/>
    <hyperlink ref="B4" location="' Row A'!O39" display=" HDA_SYNC"/>
    <hyperlink ref="B5" location="' Row A'!O33" display=" HDA_BITCLK"/>
    <hyperlink ref="B6" location="' Row A'!O34" display=" HDA_SDOUT"/>
    <hyperlink ref="B8" location="' Row B'!R31" display=" HDA_SDIN0"/>
    <hyperlink ref="B9" location="'HDA Digital Interface'!R30" display=" HDA_SDIN1 "/>
    <hyperlink ref="B10" location="' Row B'!R29" display=" HDA_SDIN2"/>
  </hyperlinks>
  <pageMargins left="0.75" right="0.75" top="1" bottom="1" header="0.5" footer="0.5"/>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rgb="FF00FF00"/>
  </sheetPr>
  <dimension ref="A1:L24"/>
  <sheetViews>
    <sheetView zoomScale="85" zoomScaleNormal="85" workbookViewId="0">
      <pane xSplit="5" ySplit="2" topLeftCell="F3" activePane="bottomRight" state="frozen"/>
      <selection activeCell="G3" sqref="G3:G22"/>
      <selection pane="topRight" activeCell="G3" sqref="G3:G22"/>
      <selection pane="bottomLeft" activeCell="G3" sqref="G3:G22"/>
      <selection pane="bottomRight" activeCell="E15" sqref="E15:E16"/>
    </sheetView>
  </sheetViews>
  <sheetFormatPr defaultColWidth="9.140625" defaultRowHeight="12.75"/>
  <cols>
    <col min="1" max="1" width="9.140625" style="2"/>
    <col min="2" max="2" width="20.7109375" style="2" customWidth="1"/>
    <col min="3" max="3" width="9.7109375" style="2" customWidth="1"/>
    <col min="4" max="4" width="13.7109375" style="2" customWidth="1"/>
    <col min="5" max="5" width="40.7109375" style="2" customWidth="1"/>
    <col min="6" max="6" width="23" style="2" customWidth="1"/>
    <col min="7" max="7" width="25" style="2" customWidth="1"/>
    <col min="8" max="8" width="25.140625" style="2" customWidth="1"/>
    <col min="9" max="9" width="18.28515625" style="2" customWidth="1"/>
    <col min="10" max="10" width="26.7109375" style="2" customWidth="1"/>
    <col min="11" max="11" width="22.5703125" style="2" customWidth="1"/>
    <col min="12" max="12" width="18.85546875" style="2" customWidth="1"/>
    <col min="13" max="16384" width="9.140625" style="2"/>
  </cols>
  <sheetData>
    <row r="1" spans="1:12" s="1" customFormat="1" ht="38.25">
      <c r="A1" s="135" t="s">
        <v>1658</v>
      </c>
      <c r="B1" s="136" t="s">
        <v>578</v>
      </c>
      <c r="C1" s="136" t="s">
        <v>829</v>
      </c>
      <c r="D1" s="136" t="s">
        <v>830</v>
      </c>
      <c r="E1" s="194" t="s">
        <v>831</v>
      </c>
      <c r="F1" s="623" t="s">
        <v>2357</v>
      </c>
      <c r="G1" s="594"/>
      <c r="H1" s="278" t="s">
        <v>2360</v>
      </c>
      <c r="I1" s="278" t="s">
        <v>2628</v>
      </c>
      <c r="J1" s="278" t="s">
        <v>2626</v>
      </c>
      <c r="K1" s="278" t="s">
        <v>2627</v>
      </c>
      <c r="L1" s="280" t="s">
        <v>211</v>
      </c>
    </row>
    <row r="2" spans="1:12" s="49" customFormat="1" ht="38.25" customHeight="1">
      <c r="A2" s="47"/>
      <c r="B2" s="39"/>
      <c r="C2" s="39"/>
      <c r="D2" s="39"/>
      <c r="E2" s="44"/>
      <c r="F2" s="39" t="s">
        <v>1935</v>
      </c>
      <c r="G2" s="39" t="s">
        <v>1936</v>
      </c>
      <c r="H2" s="272" t="s">
        <v>2363</v>
      </c>
      <c r="I2" s="39"/>
      <c r="J2" s="284"/>
      <c r="K2" s="284" t="s">
        <v>2362</v>
      </c>
      <c r="L2" s="288" t="s">
        <v>2039</v>
      </c>
    </row>
    <row r="3" spans="1:12" s="7" customFormat="1" ht="35.1" customHeight="1">
      <c r="A3" s="147" t="s">
        <v>1435</v>
      </c>
      <c r="B3" s="67" t="s">
        <v>1906</v>
      </c>
      <c r="C3" s="628" t="s">
        <v>3014</v>
      </c>
      <c r="D3" s="626" t="s">
        <v>3015</v>
      </c>
      <c r="E3" s="627" t="s">
        <v>3016</v>
      </c>
      <c r="F3" s="608" t="s">
        <v>2040</v>
      </c>
      <c r="G3" s="608" t="s">
        <v>2352</v>
      </c>
      <c r="H3" s="34" t="s">
        <v>2362</v>
      </c>
      <c r="I3" s="77">
        <v>3898.07</v>
      </c>
      <c r="J3" s="76"/>
      <c r="K3" s="74">
        <f>SUM(I3:J3)</f>
        <v>3898.07</v>
      </c>
      <c r="L3" s="624">
        <f>ABS(K3-K4)</f>
        <v>0.19000000000005457</v>
      </c>
    </row>
    <row r="4" spans="1:12" s="7" customFormat="1" ht="35.1" customHeight="1">
      <c r="A4" s="147" t="s">
        <v>1453</v>
      </c>
      <c r="B4" s="67" t="s">
        <v>1454</v>
      </c>
      <c r="C4" s="628"/>
      <c r="D4" s="626"/>
      <c r="E4" s="627"/>
      <c r="F4" s="600"/>
      <c r="G4" s="600"/>
      <c r="H4" s="34" t="s">
        <v>2362</v>
      </c>
      <c r="I4" s="77">
        <v>3897.88</v>
      </c>
      <c r="J4" s="76"/>
      <c r="K4" s="74">
        <f t="shared" ref="K4:K10" si="0">SUM(I4:J4)</f>
        <v>3897.88</v>
      </c>
      <c r="L4" s="624"/>
    </row>
    <row r="5" spans="1:12" s="7" customFormat="1" ht="35.1" customHeight="1">
      <c r="A5" s="147" t="s">
        <v>1455</v>
      </c>
      <c r="B5" s="67" t="s">
        <v>1456</v>
      </c>
      <c r="C5" s="628" t="s">
        <v>3017</v>
      </c>
      <c r="D5" s="626" t="s">
        <v>3015</v>
      </c>
      <c r="E5" s="627" t="s">
        <v>3018</v>
      </c>
      <c r="F5" s="600"/>
      <c r="G5" s="600"/>
      <c r="H5" s="34" t="s">
        <v>2362</v>
      </c>
      <c r="I5" s="77">
        <v>4486.45</v>
      </c>
      <c r="J5" s="76"/>
      <c r="K5" s="74">
        <f t="shared" si="0"/>
        <v>4486.45</v>
      </c>
      <c r="L5" s="624">
        <f>ABS(K5-K6)</f>
        <v>0.51000000000021828</v>
      </c>
    </row>
    <row r="6" spans="1:12" s="7" customFormat="1" ht="35.1" customHeight="1">
      <c r="A6" s="147" t="s">
        <v>1457</v>
      </c>
      <c r="B6" s="67" t="s">
        <v>1458</v>
      </c>
      <c r="C6" s="628"/>
      <c r="D6" s="626"/>
      <c r="E6" s="627"/>
      <c r="F6" s="600"/>
      <c r="G6" s="600"/>
      <c r="H6" s="34" t="s">
        <v>2362</v>
      </c>
      <c r="I6" s="77">
        <v>4486.96</v>
      </c>
      <c r="J6" s="76"/>
      <c r="K6" s="74">
        <f t="shared" si="0"/>
        <v>4486.96</v>
      </c>
      <c r="L6" s="624"/>
    </row>
    <row r="7" spans="1:12" s="7" customFormat="1" ht="35.1" customHeight="1">
      <c r="A7" s="147" t="s">
        <v>1459</v>
      </c>
      <c r="B7" s="67" t="s">
        <v>1460</v>
      </c>
      <c r="C7" s="628" t="s">
        <v>3014</v>
      </c>
      <c r="D7" s="626" t="s">
        <v>3015</v>
      </c>
      <c r="E7" s="627" t="s">
        <v>3019</v>
      </c>
      <c r="F7" s="600"/>
      <c r="G7" s="600"/>
      <c r="H7" s="34" t="s">
        <v>2362</v>
      </c>
      <c r="I7" s="77">
        <v>3789.25</v>
      </c>
      <c r="J7" s="76"/>
      <c r="K7" s="74">
        <f t="shared" si="0"/>
        <v>3789.25</v>
      </c>
      <c r="L7" s="624">
        <f>ABS(K7-K8)</f>
        <v>0.5500000000001819</v>
      </c>
    </row>
    <row r="8" spans="1:12" s="7" customFormat="1" ht="35.1" customHeight="1">
      <c r="A8" s="147" t="s">
        <v>1461</v>
      </c>
      <c r="B8" s="67" t="s">
        <v>1462</v>
      </c>
      <c r="C8" s="628"/>
      <c r="D8" s="626"/>
      <c r="E8" s="627"/>
      <c r="F8" s="600"/>
      <c r="G8" s="600"/>
      <c r="H8" s="34" t="s">
        <v>2362</v>
      </c>
      <c r="I8" s="77">
        <v>3788.7</v>
      </c>
      <c r="J8" s="76"/>
      <c r="K8" s="74">
        <f t="shared" si="0"/>
        <v>3788.7</v>
      </c>
      <c r="L8" s="624"/>
    </row>
    <row r="9" spans="1:12" s="7" customFormat="1" ht="35.1" customHeight="1">
      <c r="A9" s="147" t="s">
        <v>1463</v>
      </c>
      <c r="B9" s="67" t="s">
        <v>1464</v>
      </c>
      <c r="C9" s="628" t="s">
        <v>3017</v>
      </c>
      <c r="D9" s="626" t="s">
        <v>3015</v>
      </c>
      <c r="E9" s="627" t="s">
        <v>3020</v>
      </c>
      <c r="F9" s="600"/>
      <c r="G9" s="600"/>
      <c r="H9" s="34" t="s">
        <v>2362</v>
      </c>
      <c r="I9" s="77">
        <v>4296.34</v>
      </c>
      <c r="J9" s="76"/>
      <c r="K9" s="74">
        <f t="shared" si="0"/>
        <v>4296.34</v>
      </c>
      <c r="L9" s="624">
        <f>ABS(K9-K10)</f>
        <v>1.0000000000218279E-2</v>
      </c>
    </row>
    <row r="10" spans="1:12" s="7" customFormat="1" ht="35.1" customHeight="1">
      <c r="A10" s="147" t="s">
        <v>1465</v>
      </c>
      <c r="B10" s="67" t="s">
        <v>1436</v>
      </c>
      <c r="C10" s="628"/>
      <c r="D10" s="626"/>
      <c r="E10" s="627"/>
      <c r="F10" s="600"/>
      <c r="G10" s="600"/>
      <c r="H10" s="34" t="s">
        <v>2362</v>
      </c>
      <c r="I10" s="428">
        <v>4296.3500000000004</v>
      </c>
      <c r="J10" s="305"/>
      <c r="K10" s="355">
        <f t="shared" si="0"/>
        <v>4296.3500000000004</v>
      </c>
      <c r="L10" s="625"/>
    </row>
    <row r="11" spans="1:12" s="7" customFormat="1" ht="35.1" customHeight="1">
      <c r="A11" s="147" t="s">
        <v>1466</v>
      </c>
      <c r="B11" s="67" t="s">
        <v>231</v>
      </c>
      <c r="C11" s="628" t="s">
        <v>3014</v>
      </c>
      <c r="D11" s="626" t="s">
        <v>3015</v>
      </c>
      <c r="E11" s="627" t="s">
        <v>3021</v>
      </c>
      <c r="F11" s="310" t="s">
        <v>2340</v>
      </c>
      <c r="G11" s="310" t="s">
        <v>2340</v>
      </c>
      <c r="H11" s="310" t="s">
        <v>2340</v>
      </c>
      <c r="I11" s="310" t="s">
        <v>2340</v>
      </c>
      <c r="J11" s="310" t="s">
        <v>2340</v>
      </c>
      <c r="K11" s="310" t="s">
        <v>2340</v>
      </c>
      <c r="L11" s="311" t="s">
        <v>2340</v>
      </c>
    </row>
    <row r="12" spans="1:12" s="7" customFormat="1" ht="35.1" customHeight="1">
      <c r="A12" s="147" t="s">
        <v>1467</v>
      </c>
      <c r="B12" s="67" t="s">
        <v>230</v>
      </c>
      <c r="C12" s="628"/>
      <c r="D12" s="626"/>
      <c r="E12" s="627"/>
      <c r="F12" s="310" t="s">
        <v>2340</v>
      </c>
      <c r="G12" s="310" t="s">
        <v>2340</v>
      </c>
      <c r="H12" s="310" t="s">
        <v>2340</v>
      </c>
      <c r="I12" s="310" t="s">
        <v>2340</v>
      </c>
      <c r="J12" s="310" t="s">
        <v>2340</v>
      </c>
      <c r="K12" s="310" t="s">
        <v>2340</v>
      </c>
      <c r="L12" s="311" t="s">
        <v>2340</v>
      </c>
    </row>
    <row r="13" spans="1:12" s="7" customFormat="1" ht="35.1" customHeight="1">
      <c r="A13" s="147" t="s">
        <v>1468</v>
      </c>
      <c r="B13" s="67" t="s">
        <v>235</v>
      </c>
      <c r="C13" s="628" t="s">
        <v>3017</v>
      </c>
      <c r="D13" s="626" t="s">
        <v>3015</v>
      </c>
      <c r="E13" s="627" t="s">
        <v>3022</v>
      </c>
      <c r="F13" s="310" t="s">
        <v>2340</v>
      </c>
      <c r="G13" s="310" t="s">
        <v>2340</v>
      </c>
      <c r="H13" s="310" t="s">
        <v>2340</v>
      </c>
      <c r="I13" s="310" t="s">
        <v>2340</v>
      </c>
      <c r="J13" s="310" t="s">
        <v>2340</v>
      </c>
      <c r="K13" s="310" t="s">
        <v>2340</v>
      </c>
      <c r="L13" s="311" t="s">
        <v>2340</v>
      </c>
    </row>
    <row r="14" spans="1:12" s="7" customFormat="1" ht="35.1" customHeight="1">
      <c r="A14" s="147" t="s">
        <v>1469</v>
      </c>
      <c r="B14" s="67" t="s">
        <v>232</v>
      </c>
      <c r="C14" s="628"/>
      <c r="D14" s="626"/>
      <c r="E14" s="627"/>
      <c r="F14" s="310" t="s">
        <v>2340</v>
      </c>
      <c r="G14" s="310" t="s">
        <v>2340</v>
      </c>
      <c r="H14" s="310" t="s">
        <v>2340</v>
      </c>
      <c r="I14" s="310" t="s">
        <v>2340</v>
      </c>
      <c r="J14" s="310" t="s">
        <v>2340</v>
      </c>
      <c r="K14" s="310" t="s">
        <v>2340</v>
      </c>
      <c r="L14" s="311" t="s">
        <v>2340</v>
      </c>
    </row>
    <row r="15" spans="1:12" s="7" customFormat="1" ht="35.1" customHeight="1">
      <c r="A15" s="147" t="s">
        <v>1470</v>
      </c>
      <c r="B15" s="67" t="s">
        <v>1014</v>
      </c>
      <c r="C15" s="628" t="s">
        <v>3014</v>
      </c>
      <c r="D15" s="626" t="s">
        <v>3015</v>
      </c>
      <c r="E15" s="627" t="s">
        <v>3023</v>
      </c>
      <c r="F15" s="310" t="s">
        <v>2340</v>
      </c>
      <c r="G15" s="310" t="s">
        <v>2340</v>
      </c>
      <c r="H15" s="310" t="s">
        <v>2340</v>
      </c>
      <c r="I15" s="310" t="s">
        <v>2340</v>
      </c>
      <c r="J15" s="310" t="s">
        <v>2340</v>
      </c>
      <c r="K15" s="310" t="s">
        <v>2340</v>
      </c>
      <c r="L15" s="311" t="s">
        <v>2340</v>
      </c>
    </row>
    <row r="16" spans="1:12" s="7" customFormat="1" ht="35.1" customHeight="1">
      <c r="A16" s="147" t="s">
        <v>1471</v>
      </c>
      <c r="B16" s="67" t="s">
        <v>233</v>
      </c>
      <c r="C16" s="628"/>
      <c r="D16" s="626"/>
      <c r="E16" s="627"/>
      <c r="F16" s="310" t="s">
        <v>2340</v>
      </c>
      <c r="G16" s="310" t="s">
        <v>2340</v>
      </c>
      <c r="H16" s="310" t="s">
        <v>2340</v>
      </c>
      <c r="I16" s="310" t="s">
        <v>2340</v>
      </c>
      <c r="J16" s="310" t="s">
        <v>2340</v>
      </c>
      <c r="K16" s="310" t="s">
        <v>2340</v>
      </c>
      <c r="L16" s="311" t="s">
        <v>2340</v>
      </c>
    </row>
    <row r="17" spans="1:12" s="7" customFormat="1" ht="35.1" customHeight="1">
      <c r="A17" s="147" t="s">
        <v>1472</v>
      </c>
      <c r="B17" s="67" t="s">
        <v>1521</v>
      </c>
      <c r="C17" s="628" t="s">
        <v>3017</v>
      </c>
      <c r="D17" s="626" t="s">
        <v>3015</v>
      </c>
      <c r="E17" s="627" t="s">
        <v>3024</v>
      </c>
      <c r="F17" s="310" t="s">
        <v>2340</v>
      </c>
      <c r="G17" s="310" t="s">
        <v>2340</v>
      </c>
      <c r="H17" s="310" t="s">
        <v>2340</v>
      </c>
      <c r="I17" s="310" t="s">
        <v>2340</v>
      </c>
      <c r="J17" s="310" t="s">
        <v>2340</v>
      </c>
      <c r="K17" s="310" t="s">
        <v>2340</v>
      </c>
      <c r="L17" s="311" t="s">
        <v>2340</v>
      </c>
    </row>
    <row r="18" spans="1:12" s="7" customFormat="1" ht="35.1" customHeight="1">
      <c r="A18" s="147" t="s">
        <v>1473</v>
      </c>
      <c r="B18" s="67" t="s">
        <v>234</v>
      </c>
      <c r="C18" s="628"/>
      <c r="D18" s="626"/>
      <c r="E18" s="627"/>
      <c r="F18" s="310" t="s">
        <v>2340</v>
      </c>
      <c r="G18" s="310" t="s">
        <v>2340</v>
      </c>
      <c r="H18" s="310" t="s">
        <v>2340</v>
      </c>
      <c r="I18" s="310" t="s">
        <v>2340</v>
      </c>
      <c r="J18" s="310" t="s">
        <v>2340</v>
      </c>
      <c r="K18" s="310" t="s">
        <v>2340</v>
      </c>
      <c r="L18" s="311" t="s">
        <v>2340</v>
      </c>
    </row>
    <row r="19" spans="1:12" s="7" customFormat="1" ht="35.1" customHeight="1">
      <c r="A19" s="552"/>
      <c r="B19" s="38"/>
      <c r="C19" s="38"/>
      <c r="D19" s="38"/>
      <c r="E19" s="274"/>
      <c r="F19" s="306" t="s">
        <v>1935</v>
      </c>
      <c r="G19" s="306" t="s">
        <v>1936</v>
      </c>
      <c r="H19" s="307"/>
      <c r="I19" s="306"/>
      <c r="J19" s="308"/>
      <c r="K19" s="308"/>
      <c r="L19" s="309"/>
    </row>
    <row r="20" spans="1:12" s="7" customFormat="1" ht="26.25" thickBot="1">
      <c r="A20" s="148" t="s">
        <v>1474</v>
      </c>
      <c r="B20" s="149" t="s">
        <v>3025</v>
      </c>
      <c r="C20" s="555" t="s">
        <v>3000</v>
      </c>
      <c r="D20" s="557" t="s">
        <v>33</v>
      </c>
      <c r="E20" s="558" t="s">
        <v>3026</v>
      </c>
      <c r="F20" s="258" t="s">
        <v>1938</v>
      </c>
      <c r="G20" s="258" t="s">
        <v>1938</v>
      </c>
      <c r="H20" s="145" t="s">
        <v>12</v>
      </c>
      <c r="I20" s="146"/>
      <c r="J20" s="126"/>
      <c r="K20" s="126"/>
      <c r="L20" s="131"/>
    </row>
    <row r="21" spans="1:12" s="7" customFormat="1">
      <c r="A21" s="610" t="s">
        <v>1302</v>
      </c>
      <c r="B21" s="610"/>
      <c r="C21" s="610"/>
      <c r="D21" s="610"/>
      <c r="E21" s="610"/>
    </row>
    <row r="22" spans="1:12" s="7" customFormat="1" ht="15" customHeight="1">
      <c r="A22" s="629"/>
      <c r="B22" s="629"/>
      <c r="C22" s="629"/>
      <c r="D22" s="629"/>
      <c r="E22" s="629"/>
    </row>
    <row r="23" spans="1:12" s="7" customFormat="1">
      <c r="A23" s="8"/>
      <c r="B23" s="8"/>
      <c r="C23" s="8"/>
      <c r="D23" s="8"/>
      <c r="E23" s="8"/>
    </row>
    <row r="24" spans="1:12" s="7" customFormat="1">
      <c r="A24" s="8"/>
      <c r="B24" s="8"/>
      <c r="C24" s="8"/>
      <c r="D24" s="8"/>
      <c r="E24" s="8"/>
    </row>
  </sheetData>
  <mergeCells count="33">
    <mergeCell ref="D13:D14"/>
    <mergeCell ref="A21:E21"/>
    <mergeCell ref="E17:E18"/>
    <mergeCell ref="A22:E22"/>
    <mergeCell ref="D17:D18"/>
    <mergeCell ref="D15:D16"/>
    <mergeCell ref="C17:C18"/>
    <mergeCell ref="C15:C16"/>
    <mergeCell ref="C13:C14"/>
    <mergeCell ref="E15:E16"/>
    <mergeCell ref="E13:E14"/>
    <mergeCell ref="C3:C4"/>
    <mergeCell ref="C7:C8"/>
    <mergeCell ref="C11:C12"/>
    <mergeCell ref="C5:C6"/>
    <mergeCell ref="C9:C10"/>
    <mergeCell ref="D3:D4"/>
    <mergeCell ref="D5:D6"/>
    <mergeCell ref="D7:D8"/>
    <mergeCell ref="D11:D12"/>
    <mergeCell ref="E11:E12"/>
    <mergeCell ref="D9:D10"/>
    <mergeCell ref="E3:E4"/>
    <mergeCell ref="E5:E6"/>
    <mergeCell ref="E7:E8"/>
    <mergeCell ref="E9:E10"/>
    <mergeCell ref="F3:F10"/>
    <mergeCell ref="G3:G10"/>
    <mergeCell ref="F1:G1"/>
    <mergeCell ref="L3:L4"/>
    <mergeCell ref="L5:L6"/>
    <mergeCell ref="L7:L8"/>
    <mergeCell ref="L9:L10"/>
  </mergeCells>
  <phoneticPr fontId="3" type="noConversion"/>
  <conditionalFormatting sqref="L3:L10">
    <cfRule type="cellIs" dxfId="127" priority="2" stopIfTrue="1" operator="greaterThan">
      <formula>5</formula>
    </cfRule>
  </conditionalFormatting>
  <conditionalFormatting sqref="I3">
    <cfRule type="cellIs" dxfId="126" priority="3" stopIfTrue="1" operator="notBetween">
      <formula>1000</formula>
      <formula>9000</formula>
    </cfRule>
  </conditionalFormatting>
  <conditionalFormatting sqref="I4:I10">
    <cfRule type="cellIs" dxfId="125" priority="4" stopIfTrue="1" operator="notBetween">
      <formula>1000</formula>
      <formula>7000</formula>
    </cfRule>
  </conditionalFormatting>
  <conditionalFormatting sqref="K3:K10">
    <cfRule type="cellIs" dxfId="124" priority="1" stopIfTrue="1" operator="notBetween">
      <formula>3000</formula>
      <formula>6000</formula>
    </cfRule>
  </conditionalFormatting>
  <hyperlinks>
    <hyperlink ref="B3" location="' Row A'!B17" display="SATA0_TX+  "/>
    <hyperlink ref="B4" location="' Row A'!B18" display="SATA0_TX- "/>
    <hyperlink ref="B5" location="' Row A'!B20" display="SATA0_RX+  "/>
    <hyperlink ref="B6" location="' Row A'!B21" display="SATA0_RX- "/>
    <hyperlink ref="B11" location="' Row A'!B23" display="SATA2_TX+ "/>
    <hyperlink ref="B12" location="' Row A'!B24" display="SATA2_TX-  "/>
    <hyperlink ref="B13" location="' Row A'!B26" display="SATA2_RX+ "/>
    <hyperlink ref="B14" location="' Row A'!B27" display="SATA2_RX-  "/>
    <hyperlink ref="B20" location="' Row A'!B29" display=" ATA_ACT#  "/>
    <hyperlink ref="B7" location="' Row B'!B17" display="SATA1_TX+   "/>
    <hyperlink ref="B8" location="' Row B'!B18" display="SATA1_TX-"/>
    <hyperlink ref="B9" location="' Row B'!B20" display="SATA1_RX+ "/>
    <hyperlink ref="B10" location="' Row B'!B21" display="SATA1_RX-  "/>
    <hyperlink ref="B15" location="' Row B'!B23" display="SATA3_TX+   "/>
    <hyperlink ref="B16" location="' Row B'!B24" display="SATA3_TX-"/>
    <hyperlink ref="B17" location="' Row B'!B26" display="SATA3_RX+  "/>
    <hyperlink ref="B18" location="' Row B'!B27" display="SATA3_RX- "/>
  </hyperlinks>
  <pageMargins left="0.75" right="0.75" top="0.55000000000000004" bottom="0.54" header="0.5" footer="0.5"/>
  <pageSetup paperSize="9" orientation="landscape" r:id="rId1"/>
  <headerFooter alignWithMargins="0"/>
  <rowBreaks count="1" manualBreakCount="1">
    <brk id="2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33</vt:i4>
      </vt:variant>
    </vt:vector>
  </HeadingPairs>
  <TitlesOfParts>
    <vt:vector size="33" baseType="lpstr">
      <vt:lpstr>Revision History</vt:lpstr>
      <vt:lpstr>SOM</vt:lpstr>
      <vt:lpstr> Row A</vt:lpstr>
      <vt:lpstr> Row B</vt:lpstr>
      <vt:lpstr> Row C</vt:lpstr>
      <vt:lpstr> Row D</vt:lpstr>
      <vt:lpstr>﻿Gigabit Ethernet (GBE)</vt:lpstr>
      <vt:lpstr>HDA Digital Interface</vt:lpstr>
      <vt:lpstr>﻿Serial ATA SAS (SATA)</vt:lpstr>
      <vt:lpstr>PCI Express Lanes (PCIE)</vt:lpstr>
      <vt:lpstr>DDI</vt:lpstr>
      <vt:lpstr>DDI-TMDS(HDMI DVI)</vt:lpstr>
      <vt:lpstr>DDI-DisplayPort</vt:lpstr>
      <vt:lpstr>﻿USB</vt:lpstr>
      <vt:lpstr> LVDS Flat Panel (LVDS)</vt:lpstr>
      <vt:lpstr>eDP</vt:lpstr>
      <vt:lpstr> Analog VGA (VGA)</vt:lpstr>
      <vt:lpstr>LPC and eSPI Interface</vt:lpstr>
      <vt:lpstr>SPI</vt:lpstr>
      <vt:lpstr>SMBus</vt:lpstr>
      <vt:lpstr>CAN</vt:lpstr>
      <vt:lpstr>GPSI</vt:lpstr>
      <vt:lpstr> Miscellaneous (MICS)</vt:lpstr>
      <vt:lpstr> Module Type Definition (MTP)</vt:lpstr>
      <vt:lpstr> General Purpose IO (GPIO)</vt:lpstr>
      <vt:lpstr>Power System Management (PSM)</vt:lpstr>
      <vt:lpstr>Power and GND (PWR)</vt:lpstr>
      <vt:lpstr>Module Overview</vt:lpstr>
      <vt:lpstr>Signal Descriptions</vt:lpstr>
      <vt:lpstr>Loss Budgets</vt:lpstr>
      <vt:lpstr>Mechanical Specifications</vt:lpstr>
      <vt:lpstr>Electrical Specifications</vt:lpstr>
      <vt:lpstr>Environmental Specifications</vt:lpstr>
    </vt:vector>
  </TitlesOfParts>
  <Company>Net School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Sunny Yang</dc:creator>
  <cp:lastModifiedBy>NK.Cheng</cp:lastModifiedBy>
  <cp:lastPrinted>2010-06-11T03:33:52Z</cp:lastPrinted>
  <dcterms:created xsi:type="dcterms:W3CDTF">2007-11-21T23:37:35Z</dcterms:created>
  <dcterms:modified xsi:type="dcterms:W3CDTF">2020-06-04T08:52:31Z</dcterms:modified>
</cp:coreProperties>
</file>